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G:\Unidades compartidas\Proy_2022-1\P-2022-35 Fase III ALO_C. ALO SUR\10 Inspecciones\15. Puente vehicular en arco\"/>
    </mc:Choice>
  </mc:AlternateContent>
  <xr:revisionPtr revIDLastSave="0" documentId="13_ncr:1_{D798613E-D857-4586-8A87-FA263CFDD048}" xr6:coauthVersionLast="47" xr6:coauthVersionMax="47" xr10:uidLastSave="{00000000-0000-0000-0000-000000000000}"/>
  <bookViews>
    <workbookView xWindow="-110" yWindow="-110" windowWidth="19420" windowHeight="10300" activeTab="1" xr2:uid="{00000000-000D-0000-FFFF-FFFF00000000}"/>
  </bookViews>
  <sheets>
    <sheet name="Inventario " sheetId="2" r:id="rId1"/>
    <sheet name="Inspeccion " sheetId="3" r:id="rId2"/>
    <sheet name="Calificaciones" sheetId="1" r:id="rId3"/>
  </sheets>
  <definedNames>
    <definedName name="_xlnm.Print_Area" localSheetId="1">'Inspeccion '!$A$1:$AA$33</definedName>
    <definedName name="_xlnm.Print_Area" localSheetId="0">'Inventario '!$B$1:$AC$53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1" i="1" l="1"/>
  <c r="D105" i="1"/>
  <c r="J98" i="1"/>
  <c r="J71" i="1"/>
  <c r="J62" i="1"/>
  <c r="D62" i="1"/>
  <c r="J53" i="1"/>
  <c r="D53" i="1"/>
  <c r="C13" i="1"/>
  <c r="C29" i="1" l="1"/>
  <c r="K14" i="3" l="1"/>
  <c r="K13" i="3"/>
  <c r="P4" i="3"/>
  <c r="L7" i="3"/>
  <c r="E4" i="3"/>
  <c r="K29" i="3"/>
  <c r="K28" i="3"/>
  <c r="K27" i="3"/>
  <c r="K26" i="3"/>
  <c r="K25" i="3"/>
  <c r="K24" i="3"/>
  <c r="K23" i="3"/>
  <c r="K22" i="3"/>
  <c r="K21" i="3"/>
  <c r="K20" i="3"/>
  <c r="K19" i="3"/>
  <c r="K18" i="3"/>
  <c r="K17" i="3"/>
  <c r="K16" i="3"/>
  <c r="K15" i="3"/>
  <c r="K12" i="3"/>
  <c r="J29" i="3"/>
  <c r="J28" i="3"/>
  <c r="J27" i="3"/>
  <c r="J26" i="3"/>
  <c r="J25" i="3"/>
  <c r="J24" i="3"/>
  <c r="J23" i="3"/>
  <c r="J22" i="3"/>
  <c r="J21" i="3"/>
  <c r="J20" i="3"/>
  <c r="J19" i="3"/>
  <c r="J18" i="3"/>
  <c r="J17" i="3"/>
  <c r="J16" i="3"/>
  <c r="J15" i="3"/>
  <c r="J14" i="3"/>
  <c r="J13" i="3"/>
  <c r="J12" i="3"/>
  <c r="L29" i="3"/>
  <c r="H18" i="3"/>
  <c r="H16" i="3"/>
  <c r="D45" i="1"/>
  <c r="L28" i="3" s="1"/>
  <c r="D44" i="1"/>
  <c r="L27" i="3" s="1"/>
  <c r="D43" i="1"/>
  <c r="L26" i="3" s="1"/>
  <c r="D42" i="1"/>
  <c r="L25" i="3" s="1"/>
  <c r="D41" i="1"/>
  <c r="L24" i="3" s="1"/>
  <c r="D40" i="1"/>
  <c r="L23" i="3" s="1"/>
  <c r="D39" i="1"/>
  <c r="L22" i="3" s="1"/>
  <c r="D38" i="1"/>
  <c r="L21" i="3" s="1"/>
  <c r="D37" i="1"/>
  <c r="L20" i="3" s="1"/>
  <c r="D36" i="1"/>
  <c r="L19" i="3" s="1"/>
  <c r="D35" i="1"/>
  <c r="L18" i="3" s="1"/>
  <c r="D34" i="1"/>
  <c r="L17" i="3" s="1"/>
  <c r="D33" i="1"/>
  <c r="L16" i="3" s="1"/>
  <c r="D32" i="1"/>
  <c r="L15" i="3" s="1"/>
  <c r="D31" i="1"/>
  <c r="L14" i="3" s="1"/>
  <c r="D30" i="1"/>
  <c r="L13" i="3" s="1"/>
  <c r="D29" i="1"/>
  <c r="L12" i="3" s="1"/>
  <c r="C45" i="1"/>
  <c r="H28" i="3" s="1"/>
  <c r="C44" i="1"/>
  <c r="H27" i="3" s="1"/>
  <c r="C43" i="1"/>
  <c r="H26" i="3" s="1"/>
  <c r="C42" i="1"/>
  <c r="H25" i="3" s="1"/>
  <c r="C41" i="1"/>
  <c r="H24" i="3" s="1"/>
  <c r="C40" i="1"/>
  <c r="H23" i="3" s="1"/>
  <c r="C39" i="1"/>
  <c r="H22" i="3" s="1"/>
  <c r="C38" i="1"/>
  <c r="H21" i="3" s="1"/>
  <c r="C37" i="1"/>
  <c r="H20" i="3" s="1"/>
  <c r="C36" i="1"/>
  <c r="H19" i="3" s="1"/>
  <c r="C35" i="1"/>
  <c r="C34" i="1"/>
  <c r="H17" i="3" s="1"/>
  <c r="C33" i="1"/>
  <c r="C32" i="1"/>
  <c r="H15" i="3" s="1"/>
  <c r="C31" i="1"/>
  <c r="H14" i="3" s="1"/>
  <c r="C30" i="1"/>
  <c r="H13" i="3" s="1"/>
  <c r="H12" i="3"/>
  <c r="I42" i="2"/>
  <c r="C42" i="2"/>
  <c r="I41" i="2"/>
  <c r="I40" i="2"/>
  <c r="I39" i="2"/>
  <c r="I38" i="2"/>
  <c r="I37" i="2"/>
  <c r="I36" i="2"/>
  <c r="I35" i="2"/>
  <c r="I34" i="2"/>
  <c r="I33" i="2"/>
  <c r="I32" i="2"/>
  <c r="I31" i="2"/>
  <c r="I30" i="2"/>
  <c r="I29" i="2"/>
  <c r="I28" i="2"/>
  <c r="I27" i="2"/>
  <c r="I26" i="2"/>
  <c r="I25" i="2"/>
  <c r="F10" i="2"/>
  <c r="J10" i="2"/>
  <c r="I10" i="2"/>
  <c r="H10" i="2"/>
  <c r="G10" i="2"/>
  <c r="C46" i="1" l="1"/>
  <c r="B45" i="1"/>
  <c r="C28" i="3" s="1"/>
  <c r="B44" i="1"/>
  <c r="C27" i="3" s="1"/>
  <c r="B43" i="1"/>
  <c r="C26" i="3" s="1"/>
  <c r="B42" i="1"/>
  <c r="C25" i="3" s="1"/>
  <c r="H29" i="3" l="1"/>
  <c r="C119" i="1"/>
  <c r="B41" i="1"/>
  <c r="B30" i="1"/>
  <c r="C13" i="3" s="1"/>
  <c r="B34" i="1" l="1"/>
  <c r="C17" i="3" s="1"/>
  <c r="B35" i="1" l="1"/>
  <c r="C18" i="3" s="1"/>
  <c r="B36" i="1" l="1"/>
  <c r="C24" i="3" l="1"/>
  <c r="B46" i="1" l="1"/>
  <c r="C29" i="3" s="1"/>
  <c r="B40" i="1"/>
  <c r="C23" i="3" s="1"/>
  <c r="B39" i="1"/>
  <c r="C22" i="3" s="1"/>
  <c r="B38" i="1" l="1"/>
  <c r="C21" i="3" s="1"/>
  <c r="B37" i="1"/>
  <c r="C20" i="3" s="1"/>
  <c r="C19" i="3"/>
  <c r="B33" i="1"/>
  <c r="C16" i="3" s="1"/>
  <c r="B32" i="1"/>
  <c r="C15" i="3" s="1"/>
  <c r="B31" i="1" l="1"/>
  <c r="C14" i="3" l="1"/>
  <c r="B29" i="1" l="1"/>
  <c r="C12" i="3" s="1"/>
  <c r="C36" i="2" l="1"/>
  <c r="C37" i="2"/>
  <c r="C38" i="2"/>
  <c r="C39" i="2"/>
  <c r="C40" i="2"/>
  <c r="C41" i="2"/>
  <c r="C35" i="2"/>
  <c r="C26" i="2"/>
  <c r="C27" i="2"/>
  <c r="C28" i="2"/>
  <c r="C29" i="2"/>
  <c r="C30" i="2"/>
  <c r="C31" i="2"/>
  <c r="C32" i="2"/>
  <c r="C33" i="2"/>
  <c r="C34" i="2"/>
  <c r="C25" i="2"/>
</calcChain>
</file>

<file path=xl/sharedStrings.xml><?xml version="1.0" encoding="utf-8"?>
<sst xmlns="http://schemas.openxmlformats.org/spreadsheetml/2006/main" count="394" uniqueCount="209">
  <si>
    <t>Geometría</t>
  </si>
  <si>
    <t>Componente</t>
  </si>
  <si>
    <t>Altura de estribos (m)</t>
  </si>
  <si>
    <t>Long. Apoyo en pilas (m)</t>
  </si>
  <si>
    <t>-</t>
  </si>
  <si>
    <t>Ancho separador (m)</t>
  </si>
  <si>
    <t>Puente en curva o tangente (C/T)</t>
  </si>
  <si>
    <t>Esviaje (Grados)</t>
  </si>
  <si>
    <t>Paso superior/inferior(S/I)</t>
  </si>
  <si>
    <t>Ancho de calzada (m)</t>
  </si>
  <si>
    <t>Paso por el cauce (S/N)</t>
  </si>
  <si>
    <t>Variante existente(S/N)</t>
  </si>
  <si>
    <t>Tipo de baranda</t>
  </si>
  <si>
    <t>Tipo de junta de expansión</t>
  </si>
  <si>
    <t>Tipo de apoyos</t>
  </si>
  <si>
    <t>Obstáculo que cruza</t>
  </si>
  <si>
    <t>Calificación</t>
  </si>
  <si>
    <t>Grado de mantenimiento</t>
  </si>
  <si>
    <t>Tipo de daño</t>
  </si>
  <si>
    <t>Cantidad</t>
  </si>
  <si>
    <t>Reparaciones</t>
  </si>
  <si>
    <t>Costado</t>
  </si>
  <si>
    <t>Regional</t>
  </si>
  <si>
    <t xml:space="preserve"> </t>
  </si>
  <si>
    <t>Identificación del puente</t>
  </si>
  <si>
    <t>Nombre :</t>
  </si>
  <si>
    <t>PR.</t>
  </si>
  <si>
    <t>.</t>
  </si>
  <si>
    <t>PASOS</t>
  </si>
  <si>
    <t>SUBESTRUCTURA</t>
  </si>
  <si>
    <t>No.</t>
  </si>
  <si>
    <t>Tipo</t>
  </si>
  <si>
    <t>Primero</t>
  </si>
  <si>
    <t>Sup/Inf</t>
  </si>
  <si>
    <t>Galibo</t>
  </si>
  <si>
    <t>ESTRIBOS</t>
  </si>
  <si>
    <t>PILAS</t>
  </si>
  <si>
    <t>Paso</t>
  </si>
  <si>
    <t>(S/N)</t>
  </si>
  <si>
    <t>(S/I)</t>
  </si>
  <si>
    <t>I</t>
  </si>
  <si>
    <t>IM</t>
  </si>
  <si>
    <t>DM</t>
  </si>
  <si>
    <t>D</t>
  </si>
  <si>
    <t>Tipo :</t>
  </si>
  <si>
    <t>Material :</t>
  </si>
  <si>
    <t>Tipo de cimentación :</t>
  </si>
  <si>
    <t>DETALLES</t>
  </si>
  <si>
    <t>SEÑALES</t>
  </si>
  <si>
    <t>Año de construcción :</t>
  </si>
  <si>
    <t>Carga máxima</t>
  </si>
  <si>
    <t>Año de reconstrucción :</t>
  </si>
  <si>
    <t>Superf. de rodadura</t>
  </si>
  <si>
    <t>Velocidad máxima</t>
  </si>
  <si>
    <t>Dirección de absc. de la carret. (N/S/E/O)</t>
  </si>
  <si>
    <t>Junta de expansión</t>
  </si>
  <si>
    <t>Otra</t>
  </si>
  <si>
    <t>Requisitos de inspección :</t>
  </si>
  <si>
    <t>Número de secciones de inspección</t>
  </si>
  <si>
    <t>Estación de conteo :</t>
  </si>
  <si>
    <t>APOYOS</t>
  </si>
  <si>
    <t>Fecha de recolección de datos :</t>
  </si>
  <si>
    <t>Tipo de apoyos fijos sobre estribos</t>
  </si>
  <si>
    <t>Iniciales del Inspector :</t>
  </si>
  <si>
    <t>PEDELTA</t>
  </si>
  <si>
    <t>Tipo de apoyos móviles sobre estribos</t>
  </si>
  <si>
    <t>Tipo de apoyos fijos en pilas</t>
  </si>
  <si>
    <t>DATOS TÉCNICOS</t>
  </si>
  <si>
    <t>Tipo de apoyos móviles en pilas</t>
  </si>
  <si>
    <t>Tipo de apoyos fijos en vigas</t>
  </si>
  <si>
    <t>Tipo de apoyos móviles en vigas</t>
  </si>
  <si>
    <t>Vehículo de diseño</t>
  </si>
  <si>
    <t>Clase de distribución de carga</t>
  </si>
  <si>
    <t>MIEMBROS INTERESADOS</t>
  </si>
  <si>
    <t>Propietario</t>
  </si>
  <si>
    <t>Departamento</t>
  </si>
  <si>
    <t>Administrador Vial</t>
  </si>
  <si>
    <t>Municipio</t>
  </si>
  <si>
    <t>POSICIÓN GEOGRÁFICA</t>
  </si>
  <si>
    <t>Grados</t>
  </si>
  <si>
    <t>Minutos</t>
  </si>
  <si>
    <t>Altitud (m)</t>
  </si>
  <si>
    <t>Latitud (N)</t>
  </si>
  <si>
    <t>Longitud (O)</t>
  </si>
  <si>
    <t>Coeficiente de aceleración sísmica (Aa) :</t>
  </si>
  <si>
    <t>Long. Variante</t>
  </si>
  <si>
    <t>SUPERESTRUCTURA, Tipo principal</t>
  </si>
  <si>
    <t>Existe variante (S/N)</t>
  </si>
  <si>
    <t>Estado (B/R/M)</t>
  </si>
  <si>
    <t>Diseño tipo (S/N) :</t>
  </si>
  <si>
    <t>CARGA</t>
  </si>
  <si>
    <t>Tipo de estructuración transversal  :</t>
  </si>
  <si>
    <t>Capacidad de carga para tránsito legal</t>
  </si>
  <si>
    <t>Tipo de estructuración longitudinal :</t>
  </si>
  <si>
    <t>Long. Luz crítica (m)</t>
  </si>
  <si>
    <t>Factor de Clasif.</t>
  </si>
  <si>
    <t>Capacidad de carga para transportes especiales</t>
  </si>
  <si>
    <t>SUPERESTRUCTURA, Tipo secundario</t>
  </si>
  <si>
    <t>Fuerza cortante (t)</t>
  </si>
  <si>
    <t>Momento (t.m)</t>
  </si>
  <si>
    <t>Línea de carga por rueda (t)</t>
  </si>
  <si>
    <t>Observaciones</t>
  </si>
  <si>
    <t>Inspector:</t>
  </si>
  <si>
    <t>Fecha :</t>
  </si>
  <si>
    <t>Tiempo :</t>
  </si>
  <si>
    <t>Año próx. Inspección:</t>
  </si>
  <si>
    <t>Nº. de fotos</t>
  </si>
  <si>
    <t>Unidad</t>
  </si>
  <si>
    <t>Descripción</t>
  </si>
  <si>
    <t xml:space="preserve">   Observaciones Generales :</t>
  </si>
  <si>
    <t>Total</t>
  </si>
  <si>
    <t xml:space="preserve">FORMATO DE INVENTARIO </t>
  </si>
  <si>
    <t xml:space="preserve">FORMATO DE INSPECCIÓN PRINCIPAL </t>
  </si>
  <si>
    <t>Altura de pilas (m)</t>
  </si>
  <si>
    <t>Longitud luz menor (m)</t>
  </si>
  <si>
    <t>Longitud luz mayor (m)</t>
  </si>
  <si>
    <t>Longitud total (m)</t>
  </si>
  <si>
    <t>Ancho bordillo izquierda (m)</t>
  </si>
  <si>
    <t>Área total (m2)</t>
  </si>
  <si>
    <t>Superficie del puente</t>
  </si>
  <si>
    <t>Juntas de expansión</t>
  </si>
  <si>
    <t>Ancho bordillo derecha (m)</t>
  </si>
  <si>
    <t>Lesiones</t>
  </si>
  <si>
    <t>GEOMETRÍA</t>
  </si>
  <si>
    <t>RESUMEN</t>
  </si>
  <si>
    <t>Long. Apoyo en estribos (m)</t>
  </si>
  <si>
    <t>Ancho del Tablero (m)</t>
  </si>
  <si>
    <t>Tipo de Barrera / Baranda</t>
  </si>
  <si>
    <t>Estribos</t>
  </si>
  <si>
    <t>Temperatura:</t>
  </si>
  <si>
    <t>Apoyos</t>
  </si>
  <si>
    <t>Cauce</t>
  </si>
  <si>
    <t>Puente en General</t>
  </si>
  <si>
    <t>Descripción Daño</t>
  </si>
  <si>
    <t>Número de vigas</t>
  </si>
  <si>
    <t>Drenajes</t>
  </si>
  <si>
    <t>Aletas</t>
  </si>
  <si>
    <t>Señalización</t>
  </si>
  <si>
    <t>Conos y taludes</t>
  </si>
  <si>
    <t>Pilas</t>
  </si>
  <si>
    <t>Bordillos / Andenes</t>
  </si>
  <si>
    <t>Losa</t>
  </si>
  <si>
    <t>Elementos de Arco</t>
  </si>
  <si>
    <t>Vigas, Largueros y diafragmas</t>
  </si>
  <si>
    <t>Tipo superficie de rodadura</t>
  </si>
  <si>
    <t>Izquierdo</t>
  </si>
  <si>
    <t>Izquierdo medio</t>
  </si>
  <si>
    <t>Derecho medio</t>
  </si>
  <si>
    <t>Derecho</t>
  </si>
  <si>
    <t>ml</t>
  </si>
  <si>
    <t>Barreras / Barandas</t>
  </si>
  <si>
    <t>m²</t>
  </si>
  <si>
    <t>N/A</t>
  </si>
  <si>
    <t>S</t>
  </si>
  <si>
    <t>T</t>
  </si>
  <si>
    <t>0°</t>
  </si>
  <si>
    <t>Puente en terraplén (S/N)</t>
  </si>
  <si>
    <t>Und</t>
  </si>
  <si>
    <t xml:space="preserve"> (90) Crecimiento de vegetación </t>
  </si>
  <si>
    <t>(Z) Limpieza profunda corte de vegetación y mantenimiento rutinario.</t>
  </si>
  <si>
    <t>B</t>
  </si>
  <si>
    <t>(Z) Limpieza profunda, mantenimiento rutinario y recomendaciones y reparaciones propuestas.</t>
  </si>
  <si>
    <t>Baranda en estructura metálica anclada en bordillo de concreto reforzado</t>
  </si>
  <si>
    <t>Carpeta asfaltica</t>
  </si>
  <si>
    <t>Rio Bogotá</t>
  </si>
  <si>
    <t>Apoyos metálico sobre bloque de neopreno</t>
  </si>
  <si>
    <t>Bloque de neopreno (Módulos de elastómeros vulcanizados y reforzados con acero embebido).</t>
  </si>
  <si>
    <t>(90) Acumulación de sedimentos en los bordes de calzada, fisuración transversal en carpeta asfáltica, rebaba en asfalto, formación de baches y pérdida de rugosidad en el asfalto.</t>
  </si>
  <si>
    <t>m2</t>
  </si>
  <si>
    <t>(D) Reparación de pavimento de asfalto</t>
  </si>
  <si>
    <t>(Z) Cambio de junta en Bloque de neopreno y reconstrucción de concretos de transferencia.</t>
  </si>
  <si>
    <t>(80) Infiltración, (90) Falla total de la junta localizada en el costado sur, Fracturas en el concreto de transición, cristalización de material de junta, colmatación con sedimentos, ausencia de nivelación en las superficies de transición a la junta, abrasión en los bloques de neopreno.</t>
  </si>
  <si>
    <t>(90) Fisuración por flexión en dirección longitudinal, acumulación de sedimentos, empozamientos de agua e intrusión de humedad en fisuras.</t>
  </si>
  <si>
    <t>(Z) Lavado de superficie (B) Reparación de concreto con inyección de fisuras mayores a 0.3 mm.</t>
  </si>
  <si>
    <t>(50) Corrosión de acero estructural</t>
  </si>
  <si>
    <t>(B) Reparación de baranda de acero</t>
  </si>
  <si>
    <t>und</t>
  </si>
  <si>
    <t>(90) Colmatación en algunos drenajes y longitud de ductos insuficiente</t>
  </si>
  <si>
    <t>(Z) Lavado a presión de los bordes del ancho de calzada, limpieza de ductos colmatados y prolongación de su longitud.</t>
  </si>
  <si>
    <t>(90) Ausencia de señalización vertical y regular estado de señalización horizontal.</t>
  </si>
  <si>
    <t>(Z) Instalación de señalización vial vertical, demarcación o barreras viales en los terraplenes de acceso a la estructura, pintura o demarcación de señales de tránsito en la superficie una vez esta sea reparada.</t>
  </si>
  <si>
    <t>(Z) Poda de la vegetación cercana a la estructura y jornada de limpieza</t>
  </si>
  <si>
    <t>(90) Crecimiento de Vegetación y acumulación de residuos orgánicos e inorgánicos</t>
  </si>
  <si>
    <t>(Z) Limpieza profunda, inyección de fisuras e instalación de testigos.</t>
  </si>
  <si>
    <t>(50) Corrosión de acero estructural, (90) Acumulación de humedad, escombros y residuos.</t>
  </si>
  <si>
    <t>(Z) Reparación de elementos metálicos y evaluación estructural de los mismos.</t>
  </si>
  <si>
    <t>(60) Daño en concreto/corrosión de reforzamiento, (65) Daño en concreto/acero expuesto.</t>
  </si>
  <si>
    <t>(B) Reparación de concreto, (D) Inyección de grietas con epoxy/resina, (E) Reparación de drenes</t>
  </si>
  <si>
    <t>(90) Conexiones con alta sensibilidad a fatiga en posibles elementos de fractura crítica, pérdidas de espesores de componentes de acero en vigas tensoras.</t>
  </si>
  <si>
    <t>Pendolones</t>
  </si>
  <si>
    <t>Elementos de armadura - Arriostramiento</t>
  </si>
  <si>
    <t>(90) Pérdida de espesor en arriostramientos por escorrentía de lluvia.</t>
  </si>
  <si>
    <t>(90) Perfiles inaceptables de soldaduras acanaladas de penetración completa, de acuerdo con AWS D1.5., acumulación de humedad en conexiones articuladas, acumulación de residuos en los pendolones de los accesos al puente.</t>
  </si>
  <si>
    <t>(Z) Mantenimiento y alargamiento de los ductos de drenaje de la superestructura,  Inspección mediante Ensayos No Destructivos "NDT" en las soldaduras de empalme y conexión de los posibles elementos de fractura crítica FCM. (H) Refuerzo de viga de acero.</t>
  </si>
  <si>
    <t>(Z) Reforzamiento de elementos metálicos.</t>
  </si>
  <si>
    <t>(B) Reparación de componentes de acero (Z) Inspección mediante Ensayos No Destructivos "NDT" en las soldaduras de empalme y conexión de los posibles elementos de fractura crítica FCM, limpieza de la estructura metálica.</t>
  </si>
  <si>
    <t>+</t>
  </si>
  <si>
    <t>(90) Alta contaminación por descarga de aguas residuales.</t>
  </si>
  <si>
    <t>(Z) Considerar la exposición debida al ambiente para garantizar durabilidad a la estructura.</t>
  </si>
  <si>
    <t>(90) Fisuración vertical en estribo sur, manchas de humedad, suciedad, generación de microorganismos biológicos y acumulación de residuos.</t>
  </si>
  <si>
    <t>(50) Corrosión de acero estructural de barreras y apoyos, (60) Daño en concreto/corrosión de reforzamiento en losa de concreto,(80) Infiltración, (65) Daño en concreto/acero expuesto en losa de concreto, (90) Fisuración por flexión en dirección longitudinal, acumulación de sedimentos, empozamientos de agua e intrusión de humedad en fisuras en los andenes peatonales, Falla total de la junta localizada en el costado sur, Fracturas en el concreto de transición, cristalización de material de junta, colmatación con sedimentos, ausencia de nivelación en las superficies de transición a la junta, abrasión en los bloques de neopreno, Ausencia de señalización vertical y regular estado de señalización horizontal, Colmatación en algunos drenajes y longitud de ductos insuficiente, Crecimiento de Vegetación y acumulación de residuos orgánicos e inorgánicos en los conos y taludes, Fisuración vertical en estribo sur, manchas de humedad, suciedad, generación de microorganismos biológicos y acumulación de residuos, Acumulación de humedad, escombros y residuos en los apoyos, Conexiones con alta sensibilida,  a fatiga en posibles elementos de fractura crítica, pérdidas de espesores de componentes de acero en vigas tensoras, Perfiles inaceptables de soldaduras acanaladas de penetración completa, de acuerdo con AWS D1.5., acumulación de humedad en conexiones articuladas, acumulación de residuos en los pendolones de los accesos al puente, Pérdida de espesor en acero de arriostramientos por escorrentía de lluvia.</t>
  </si>
  <si>
    <t>GÁLIBO</t>
  </si>
  <si>
    <t>Número de luces</t>
  </si>
  <si>
    <t>Puente Vehicular 601 Rio Bogotá Oriental</t>
  </si>
  <si>
    <t>Oriental</t>
  </si>
  <si>
    <t>ALO SUR</t>
  </si>
  <si>
    <t>Bogotá - Cundinamarca</t>
  </si>
  <si>
    <t>Bogotá - Soacha</t>
  </si>
  <si>
    <t>13.05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</si>
</sst>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0"/>
      <name val="Arial"/>
      <family val="2"/>
    </font>
    <font>
      <sz val="10"/>
      <name val="Arial"/>
      <family val="2"/>
    </font>
    <font>
      <b/>
      <sz val="10"/>
      <name val="Arial"/>
      <family val="2"/>
    </font>
    <font>
      <b/>
      <sz val="8"/>
      <color indexed="8"/>
      <name val="Century Gothic"/>
      <family val="2"/>
    </font>
    <font>
      <sz val="8"/>
      <color indexed="8"/>
      <name val="Century Gothic"/>
      <family val="2"/>
    </font>
    <font>
      <sz val="10"/>
      <color indexed="8"/>
      <name val="Arial"/>
      <family val="2"/>
    </font>
    <font>
      <sz val="8"/>
      <name val="Century Gothic"/>
      <family val="2"/>
    </font>
    <font>
      <sz val="7"/>
      <name val="Arial"/>
      <family val="2"/>
    </font>
    <font>
      <sz val="10"/>
      <name val="Garamond"/>
      <family val="1"/>
    </font>
    <font>
      <b/>
      <sz val="12"/>
      <name val="Garamond"/>
      <family val="1"/>
    </font>
    <font>
      <sz val="8"/>
      <name val="Garamond"/>
      <family val="1"/>
    </font>
    <font>
      <b/>
      <sz val="7"/>
      <name val="Garamond"/>
      <family val="1"/>
    </font>
    <font>
      <b/>
      <sz val="6"/>
      <name val="Garamond"/>
      <family val="1"/>
    </font>
    <font>
      <sz val="6"/>
      <name val="Garamond"/>
      <family val="1"/>
    </font>
    <font>
      <b/>
      <sz val="9"/>
      <name val="Garamond"/>
      <family val="1"/>
    </font>
    <font>
      <sz val="8"/>
      <name val="Comic Sans MS"/>
      <family val="4"/>
    </font>
    <font>
      <sz val="9"/>
      <name val="Garamond"/>
      <family val="1"/>
    </font>
    <font>
      <sz val="9"/>
      <name val="Comic Sans MS"/>
      <family val="4"/>
    </font>
    <font>
      <sz val="10"/>
      <name val="Comic Sans MS"/>
      <family val="4"/>
    </font>
    <font>
      <b/>
      <sz val="8"/>
      <name val="Garamond"/>
      <family val="1"/>
    </font>
    <font>
      <u/>
      <sz val="9"/>
      <name val="Garamond"/>
      <family val="1"/>
    </font>
    <font>
      <b/>
      <sz val="8"/>
      <color indexed="8"/>
      <name val="Gadugi"/>
      <family val="2"/>
    </font>
    <font>
      <sz val="8"/>
      <color indexed="8"/>
      <name val="Gadugi"/>
      <family val="2"/>
    </font>
    <font>
      <sz val="9"/>
      <color theme="0"/>
      <name val="Garamond"/>
      <family val="1"/>
    </font>
    <font>
      <sz val="10"/>
      <name val="Century Gothic"/>
      <family val="2"/>
    </font>
    <font>
      <sz val="9"/>
      <color indexed="8"/>
      <name val="Century Gothic"/>
      <family val="2"/>
    </font>
    <font>
      <b/>
      <sz val="10"/>
      <name val="Century Gothic"/>
      <family val="2"/>
    </font>
    <font>
      <b/>
      <sz val="9"/>
      <color indexed="8"/>
      <name val="Century Gothic"/>
      <family val="2"/>
    </font>
    <font>
      <sz val="9"/>
      <name val="Arial"/>
      <family val="2"/>
    </font>
    <font>
      <sz val="9"/>
      <color indexed="8"/>
      <name val="Arial"/>
      <family val="2"/>
    </font>
    <font>
      <b/>
      <sz val="10"/>
      <name val="Arial Black"/>
      <family val="2"/>
    </font>
    <font>
      <b/>
      <sz val="9"/>
      <color indexed="8"/>
      <name val="Arial"/>
      <family val="2"/>
    </font>
    <font>
      <sz val="8"/>
      <name val="Arial"/>
      <family val="2"/>
    </font>
    <font>
      <sz val="12"/>
      <name val="Times New Roman"/>
      <family val="1"/>
    </font>
    <font>
      <b/>
      <sz val="10"/>
      <name val="Tahoma"/>
      <family val="2"/>
    </font>
    <font>
      <sz val="10"/>
      <name val="Tahoma"/>
      <family val="2"/>
    </font>
    <font>
      <sz val="9"/>
      <name val="Tahoma"/>
      <family val="2"/>
    </font>
    <font>
      <b/>
      <sz val="9"/>
      <name val="Tahoma"/>
      <family val="2"/>
    </font>
    <font>
      <sz val="9"/>
      <color indexed="8"/>
      <name val="Tahoma"/>
      <family val="2"/>
    </font>
    <font>
      <b/>
      <sz val="9"/>
      <color indexed="8"/>
      <name val="Tahoma"/>
      <family val="2"/>
    </font>
    <font>
      <b/>
      <sz val="8"/>
      <color indexed="8"/>
      <name val="Tahoma"/>
      <family val="2"/>
    </font>
    <font>
      <sz val="8"/>
      <color indexed="8"/>
      <name val="Tahoma"/>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double">
        <color indexed="64"/>
      </right>
      <top style="double">
        <color indexed="64"/>
      </top>
      <bottom/>
      <diagonal/>
    </border>
    <border>
      <left style="double">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diagonal/>
    </border>
    <border>
      <left/>
      <right/>
      <top/>
      <bottom style="thin">
        <color indexed="64"/>
      </bottom>
      <diagonal/>
    </border>
    <border>
      <left/>
      <right style="double">
        <color indexed="64"/>
      </right>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1">
    <xf numFmtId="0" fontId="0" fillId="0" borderId="0"/>
  </cellStyleXfs>
  <cellXfs count="436">
    <xf numFmtId="0" fontId="0" fillId="0" borderId="0" xfId="0"/>
    <xf numFmtId="0" fontId="0" fillId="0" borderId="0" xfId="0" applyBorder="1" applyAlignment="1"/>
    <xf numFmtId="0" fontId="1" fillId="0" borderId="0" xfId="0" applyFont="1" applyBorder="1"/>
    <xf numFmtId="0" fontId="0" fillId="0" borderId="0" xfId="0" applyBorder="1"/>
    <xf numFmtId="0" fontId="2" fillId="0" borderId="0" xfId="0" applyFont="1" applyBorder="1" applyAlignment="1">
      <alignment wrapText="1"/>
    </xf>
    <xf numFmtId="0" fontId="1" fillId="0" borderId="0" xfId="0" applyFont="1" applyBorder="1" applyAlignment="1"/>
    <xf numFmtId="0" fontId="0" fillId="0" borderId="0" xfId="0" applyAlignment="1">
      <alignment horizontal="left" vertical="center"/>
    </xf>
    <xf numFmtId="0" fontId="7" fillId="0" borderId="0" xfId="0" applyFont="1"/>
    <xf numFmtId="0" fontId="8" fillId="0" borderId="0" xfId="0" applyFont="1" applyAlignment="1">
      <alignment vertical="center"/>
    </xf>
    <xf numFmtId="0" fontId="8" fillId="2" borderId="0" xfId="0" applyFont="1" applyFill="1"/>
    <xf numFmtId="0" fontId="8" fillId="2" borderId="0" xfId="0" applyFont="1" applyFill="1" applyAlignment="1">
      <alignment vertical="center"/>
    </xf>
    <xf numFmtId="0" fontId="8" fillId="0" borderId="5" xfId="0" applyFont="1" applyBorder="1" applyAlignment="1">
      <alignment vertical="center"/>
    </xf>
    <xf numFmtId="0" fontId="10" fillId="2" borderId="6" xfId="0" applyFont="1" applyFill="1" applyBorder="1" applyAlignment="1">
      <alignment vertical="center"/>
    </xf>
    <xf numFmtId="0" fontId="8" fillId="0" borderId="6" xfId="0" applyFont="1" applyBorder="1" applyAlignment="1">
      <alignment vertical="center"/>
    </xf>
    <xf numFmtId="0" fontId="12" fillId="2" borderId="6" xfId="0" applyFont="1" applyFill="1" applyBorder="1" applyAlignment="1">
      <alignment vertical="center"/>
    </xf>
    <xf numFmtId="0" fontId="13" fillId="2" borderId="6" xfId="0" applyFont="1" applyFill="1" applyBorder="1" applyAlignment="1">
      <alignment vertical="center"/>
    </xf>
    <xf numFmtId="0" fontId="13" fillId="2" borderId="8" xfId="0" applyFont="1" applyFill="1" applyBorder="1"/>
    <xf numFmtId="0" fontId="8" fillId="0" borderId="9" xfId="0" applyFont="1" applyBorder="1" applyAlignment="1">
      <alignment vertical="center"/>
    </xf>
    <xf numFmtId="0" fontId="14" fillId="2" borderId="10" xfId="0" applyFont="1" applyFill="1" applyBorder="1" applyAlignment="1">
      <alignment vertical="center"/>
    </xf>
    <xf numFmtId="0" fontId="10" fillId="2" borderId="0" xfId="0" applyFont="1" applyFill="1" applyBorder="1" applyAlignment="1">
      <alignment vertical="center"/>
    </xf>
    <xf numFmtId="0" fontId="14" fillId="2" borderId="11" xfId="0" applyFont="1" applyFill="1" applyBorder="1" applyAlignment="1">
      <alignment horizontal="center" vertical="center"/>
    </xf>
    <xf numFmtId="0" fontId="10" fillId="2" borderId="13" xfId="0" applyFont="1" applyFill="1" applyBorder="1"/>
    <xf numFmtId="0" fontId="10" fillId="2" borderId="14" xfId="0" applyFont="1" applyFill="1" applyBorder="1" applyAlignment="1">
      <alignment vertical="center"/>
    </xf>
    <xf numFmtId="0" fontId="10" fillId="2" borderId="3" xfId="0" applyFont="1" applyFill="1" applyBorder="1" applyAlignment="1">
      <alignment vertical="center"/>
    </xf>
    <xf numFmtId="0" fontId="10" fillId="2" borderId="15" xfId="0" applyFont="1" applyFill="1" applyBorder="1"/>
    <xf numFmtId="0" fontId="10" fillId="2" borderId="16" xfId="0" applyFont="1" applyFill="1" applyBorder="1" applyAlignment="1">
      <alignment vertical="center"/>
    </xf>
    <xf numFmtId="0" fontId="16" fillId="0" borderId="9" xfId="0" applyFont="1" applyBorder="1"/>
    <xf numFmtId="0" fontId="16" fillId="2" borderId="6" xfId="0" applyFont="1" applyFill="1" applyBorder="1"/>
    <xf numFmtId="0" fontId="16" fillId="2" borderId="5" xfId="0" applyFont="1" applyFill="1" applyBorder="1"/>
    <xf numFmtId="0" fontId="16" fillId="2" borderId="17" xfId="0" applyFont="1" applyFill="1" applyBorder="1" applyAlignment="1">
      <alignment horizontal="center"/>
    </xf>
    <xf numFmtId="0" fontId="16" fillId="2" borderId="18" xfId="0" applyFont="1" applyFill="1" applyBorder="1" applyAlignment="1">
      <alignment horizontal="center"/>
    </xf>
    <xf numFmtId="0" fontId="16" fillId="2" borderId="22" xfId="0" applyFont="1" applyFill="1" applyBorder="1" applyAlignment="1">
      <alignment horizontal="center"/>
    </xf>
    <xf numFmtId="0" fontId="16" fillId="2" borderId="0" xfId="0" applyFont="1" applyFill="1" applyBorder="1"/>
    <xf numFmtId="0" fontId="16" fillId="2" borderId="9" xfId="0" applyFont="1" applyFill="1" applyBorder="1"/>
    <xf numFmtId="0" fontId="16" fillId="2" borderId="11" xfId="0" applyFont="1" applyFill="1" applyBorder="1"/>
    <xf numFmtId="0" fontId="16" fillId="2" borderId="23" xfId="0" applyFont="1" applyFill="1" applyBorder="1" applyAlignment="1">
      <alignment horizontal="center"/>
    </xf>
    <xf numFmtId="0" fontId="16" fillId="2" borderId="24" xfId="0" applyFont="1" applyFill="1" applyBorder="1" applyAlignment="1">
      <alignment horizontal="center"/>
    </xf>
    <xf numFmtId="0" fontId="16" fillId="2" borderId="25" xfId="0" applyFont="1" applyFill="1" applyBorder="1" applyAlignment="1">
      <alignment horizontal="center"/>
    </xf>
    <xf numFmtId="0" fontId="16" fillId="2" borderId="26" xfId="0" applyFont="1" applyFill="1" applyBorder="1" applyAlignment="1">
      <alignment horizontal="center"/>
    </xf>
    <xf numFmtId="0" fontId="16" fillId="2" borderId="27" xfId="0" applyFont="1" applyFill="1" applyBorder="1"/>
    <xf numFmtId="0" fontId="16" fillId="2" borderId="28" xfId="0" applyFont="1" applyFill="1" applyBorder="1"/>
    <xf numFmtId="0" fontId="15" fillId="2" borderId="29" xfId="0" applyFont="1" applyFill="1" applyBorder="1" applyAlignment="1">
      <alignment horizontal="center"/>
    </xf>
    <xf numFmtId="0" fontId="16" fillId="2" borderId="30" xfId="0" applyFont="1" applyFill="1" applyBorder="1" applyAlignment="1">
      <alignment horizontal="center"/>
    </xf>
    <xf numFmtId="0" fontId="15" fillId="2" borderId="31" xfId="0" applyFont="1" applyFill="1" applyBorder="1" applyAlignment="1">
      <alignment horizontal="center"/>
    </xf>
    <xf numFmtId="2" fontId="15" fillId="2" borderId="31" xfId="0" applyNumberFormat="1" applyFont="1" applyFill="1" applyBorder="1" applyAlignment="1">
      <alignment horizontal="center"/>
    </xf>
    <xf numFmtId="2" fontId="15" fillId="2" borderId="32" xfId="0" applyNumberFormat="1" applyFont="1" applyFill="1" applyBorder="1" applyAlignment="1">
      <alignment horizontal="center"/>
    </xf>
    <xf numFmtId="0" fontId="16" fillId="2" borderId="33" xfId="0" applyFont="1" applyFill="1" applyBorder="1"/>
    <xf numFmtId="0" fontId="16" fillId="2" borderId="34" xfId="0" applyFont="1" applyFill="1" applyBorder="1"/>
    <xf numFmtId="0" fontId="15" fillId="2" borderId="35" xfId="0" applyFont="1" applyFill="1" applyBorder="1" applyAlignment="1">
      <alignment horizontal="center"/>
    </xf>
    <xf numFmtId="0" fontId="16" fillId="2" borderId="36" xfId="0" applyFont="1" applyFill="1" applyBorder="1" applyAlignment="1">
      <alignment horizontal="center"/>
    </xf>
    <xf numFmtId="0" fontId="15" fillId="2" borderId="25" xfId="0" applyFont="1" applyFill="1" applyBorder="1" applyAlignment="1">
      <alignment horizontal="center"/>
    </xf>
    <xf numFmtId="0" fontId="15" fillId="2" borderId="25" xfId="0" applyNumberFormat="1" applyFont="1" applyFill="1" applyBorder="1" applyAlignment="1">
      <alignment horizontal="center"/>
    </xf>
    <xf numFmtId="0" fontId="15" fillId="2" borderId="26" xfId="0" applyNumberFormat="1" applyFont="1" applyFill="1" applyBorder="1" applyAlignment="1">
      <alignment horizontal="center"/>
    </xf>
    <xf numFmtId="0" fontId="16" fillId="2" borderId="37" xfId="0" applyFont="1" applyFill="1" applyBorder="1"/>
    <xf numFmtId="0" fontId="16" fillId="2" borderId="38" xfId="0" applyFont="1" applyFill="1" applyBorder="1"/>
    <xf numFmtId="0" fontId="15" fillId="2" borderId="39" xfId="0" applyFont="1" applyFill="1" applyBorder="1" applyAlignment="1">
      <alignment horizontal="center"/>
    </xf>
    <xf numFmtId="0" fontId="8" fillId="2" borderId="15" xfId="0" applyFont="1" applyFill="1" applyBorder="1"/>
    <xf numFmtId="0" fontId="16" fillId="2" borderId="40" xfId="0" applyFont="1" applyFill="1" applyBorder="1"/>
    <xf numFmtId="0" fontId="16" fillId="2" borderId="20" xfId="0" applyFont="1" applyFill="1" applyBorder="1"/>
    <xf numFmtId="0" fontId="16" fillId="2" borderId="13" xfId="0" applyFont="1" applyFill="1" applyBorder="1"/>
    <xf numFmtId="0" fontId="16" fillId="2" borderId="44" xfId="0" applyFont="1" applyFill="1" applyBorder="1"/>
    <xf numFmtId="0" fontId="16" fillId="2" borderId="45" xfId="0" applyFont="1" applyFill="1" applyBorder="1"/>
    <xf numFmtId="0" fontId="15" fillId="2" borderId="46" xfId="0" applyFont="1" applyFill="1" applyBorder="1" applyAlignment="1">
      <alignment horizontal="center"/>
    </xf>
    <xf numFmtId="0" fontId="16" fillId="2" borderId="2" xfId="0" applyFont="1" applyFill="1" applyBorder="1"/>
    <xf numFmtId="0" fontId="16" fillId="2" borderId="3" xfId="0" applyFont="1" applyFill="1" applyBorder="1"/>
    <xf numFmtId="0" fontId="16" fillId="2" borderId="21" xfId="0" applyFont="1" applyFill="1" applyBorder="1" applyAlignment="1">
      <alignment horizontal="right"/>
    </xf>
    <xf numFmtId="0" fontId="16" fillId="2" borderId="43" xfId="0" applyFont="1" applyFill="1" applyBorder="1" applyAlignment="1">
      <alignment horizontal="right"/>
    </xf>
    <xf numFmtId="0" fontId="16" fillId="2" borderId="15" xfId="0" applyFont="1" applyFill="1" applyBorder="1"/>
    <xf numFmtId="0" fontId="16" fillId="2" borderId="43" xfId="0" applyFont="1" applyFill="1" applyBorder="1"/>
    <xf numFmtId="0" fontId="16" fillId="2" borderId="49" xfId="0" applyFont="1" applyFill="1" applyBorder="1" applyAlignment="1">
      <alignment horizontal="right"/>
    </xf>
    <xf numFmtId="0" fontId="16" fillId="2" borderId="40" xfId="0" applyFont="1" applyFill="1" applyBorder="1" applyAlignment="1">
      <alignment vertical="center"/>
    </xf>
    <xf numFmtId="0" fontId="16" fillId="2" borderId="20" xfId="0" applyFont="1" applyFill="1" applyBorder="1" applyAlignment="1">
      <alignment vertical="center"/>
    </xf>
    <xf numFmtId="0" fontId="16" fillId="2" borderId="21" xfId="0" applyFont="1" applyFill="1" applyBorder="1" applyAlignment="1">
      <alignment horizontal="right" vertical="center"/>
    </xf>
    <xf numFmtId="0" fontId="16" fillId="2" borderId="37" xfId="0" applyFont="1" applyFill="1" applyBorder="1" applyAlignment="1">
      <alignment vertical="center"/>
    </xf>
    <xf numFmtId="0" fontId="16" fillId="2" borderId="38" xfId="0" applyFont="1" applyFill="1" applyBorder="1" applyAlignment="1">
      <alignment vertical="center"/>
    </xf>
    <xf numFmtId="0" fontId="16" fillId="2" borderId="49" xfId="0" applyFont="1" applyFill="1" applyBorder="1" applyAlignment="1">
      <alignment vertical="center"/>
    </xf>
    <xf numFmtId="0" fontId="16" fillId="2" borderId="0" xfId="0" applyFont="1" applyFill="1" applyBorder="1" applyAlignment="1">
      <alignment vertical="center"/>
    </xf>
    <xf numFmtId="0" fontId="16" fillId="2" borderId="33" xfId="0" applyFont="1" applyFill="1" applyBorder="1" applyAlignment="1">
      <alignment vertical="center"/>
    </xf>
    <xf numFmtId="0" fontId="16" fillId="2" borderId="34" xfId="0" applyFont="1" applyFill="1" applyBorder="1" applyAlignment="1">
      <alignment vertical="center"/>
    </xf>
    <xf numFmtId="0" fontId="16" fillId="2" borderId="2" xfId="0" applyFont="1" applyFill="1" applyBorder="1" applyAlignment="1">
      <alignment vertical="center"/>
    </xf>
    <xf numFmtId="0" fontId="16" fillId="2" borderId="3" xfId="0" applyFont="1" applyFill="1" applyBorder="1" applyAlignment="1">
      <alignment vertical="center"/>
    </xf>
    <xf numFmtId="0" fontId="16" fillId="2" borderId="34" xfId="0" applyFont="1" applyFill="1" applyBorder="1" applyAlignment="1">
      <alignment horizontal="right"/>
    </xf>
    <xf numFmtId="0" fontId="16" fillId="2" borderId="38" xfId="0" applyFont="1" applyFill="1" applyBorder="1" applyAlignment="1">
      <alignment horizontal="right"/>
    </xf>
    <xf numFmtId="0" fontId="15" fillId="2" borderId="51" xfId="0" applyFont="1" applyFill="1" applyBorder="1" applyAlignment="1">
      <alignment horizontal="center" vertical="center"/>
    </xf>
    <xf numFmtId="0" fontId="16" fillId="2" borderId="11" xfId="0" applyFont="1" applyFill="1" applyBorder="1" applyAlignment="1">
      <alignment vertical="center"/>
    </xf>
    <xf numFmtId="0" fontId="15" fillId="2" borderId="39" xfId="0" applyFont="1" applyFill="1" applyBorder="1" applyAlignment="1">
      <alignment horizontal="center" vertical="center"/>
    </xf>
    <xf numFmtId="0" fontId="16" fillId="2" borderId="16" xfId="0" applyFont="1" applyFill="1" applyBorder="1" applyAlignment="1">
      <alignment vertical="center"/>
    </xf>
    <xf numFmtId="0" fontId="16" fillId="0" borderId="53" xfId="0" applyFont="1" applyBorder="1"/>
    <xf numFmtId="0" fontId="16" fillId="2" borderId="54" xfId="0" applyFont="1" applyFill="1" applyBorder="1"/>
    <xf numFmtId="0" fontId="16" fillId="2" borderId="55" xfId="0" applyFont="1" applyFill="1" applyBorder="1"/>
    <xf numFmtId="0" fontId="16" fillId="2" borderId="54" xfId="0" applyFont="1" applyFill="1" applyBorder="1" applyAlignment="1">
      <alignment vertical="center"/>
    </xf>
    <xf numFmtId="0" fontId="8" fillId="2" borderId="55" xfId="0" applyFont="1" applyFill="1" applyBorder="1"/>
    <xf numFmtId="0" fontId="8" fillId="0" borderId="0" xfId="0" applyFont="1"/>
    <xf numFmtId="0" fontId="8" fillId="0" borderId="5" xfId="0" applyFont="1" applyBorder="1"/>
    <xf numFmtId="0" fontId="13" fillId="0" borderId="8" xfId="0" applyFont="1" applyBorder="1"/>
    <xf numFmtId="0" fontId="8" fillId="0" borderId="9" xfId="0" applyFont="1" applyBorder="1"/>
    <xf numFmtId="0" fontId="14" fillId="2" borderId="0" xfId="0" applyFont="1" applyFill="1" applyBorder="1" applyAlignment="1">
      <alignment horizontal="left" vertical="center"/>
    </xf>
    <xf numFmtId="0" fontId="14" fillId="2" borderId="10" xfId="0" applyFont="1" applyFill="1" applyBorder="1" applyAlignment="1">
      <alignment horizontal="center" vertical="center"/>
    </xf>
    <xf numFmtId="0" fontId="10" fillId="0" borderId="13" xfId="0" applyFont="1" applyBorder="1"/>
    <xf numFmtId="0" fontId="10" fillId="0" borderId="15" xfId="0" applyFont="1" applyBorder="1"/>
    <xf numFmtId="0" fontId="19" fillId="2" borderId="0" xfId="0" applyFont="1" applyFill="1" applyBorder="1" applyAlignment="1">
      <alignment vertical="center"/>
    </xf>
    <xf numFmtId="0" fontId="8" fillId="0" borderId="15" xfId="0" applyFont="1" applyBorder="1"/>
    <xf numFmtId="0" fontId="10" fillId="2" borderId="56" xfId="0" applyFont="1" applyFill="1" applyBorder="1" applyAlignment="1">
      <alignment vertical="center"/>
    </xf>
    <xf numFmtId="0" fontId="8" fillId="0" borderId="0" xfId="0" applyFont="1" applyFill="1"/>
    <xf numFmtId="0" fontId="8" fillId="0" borderId="9" xfId="0" applyFont="1" applyFill="1" applyBorder="1"/>
    <xf numFmtId="0" fontId="10" fillId="0" borderId="13" xfId="0" applyFont="1" applyFill="1" applyBorder="1"/>
    <xf numFmtId="0" fontId="14" fillId="0" borderId="16" xfId="0" applyFont="1" applyBorder="1" applyAlignment="1">
      <alignment vertical="center"/>
    </xf>
    <xf numFmtId="0" fontId="16" fillId="0" borderId="16" xfId="0" applyFont="1" applyBorder="1" applyAlignment="1">
      <alignment vertical="center"/>
    </xf>
    <xf numFmtId="0" fontId="20" fillId="0" borderId="16" xfId="0" applyFont="1" applyBorder="1" applyAlignment="1">
      <alignment vertical="center"/>
    </xf>
    <xf numFmtId="0" fontId="8" fillId="0" borderId="53" xfId="0" applyFont="1" applyBorder="1"/>
    <xf numFmtId="0" fontId="10" fillId="0" borderId="55" xfId="0" applyFont="1" applyBorder="1"/>
    <xf numFmtId="0" fontId="10" fillId="2" borderId="0" xfId="0" applyFont="1" applyFill="1" applyBorder="1" applyAlignment="1">
      <alignment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66" xfId="0" applyFont="1" applyFill="1" applyBorder="1" applyAlignment="1">
      <alignment horizontal="center" vertical="center" wrapText="1"/>
    </xf>
    <xf numFmtId="164" fontId="10" fillId="0" borderId="67" xfId="0" quotePrefix="1"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1" fillId="0" borderId="0" xfId="0" applyFont="1" applyFill="1" applyBorder="1" applyAlignment="1">
      <alignment horizontal="center"/>
    </xf>
    <xf numFmtId="0" fontId="0" fillId="0" borderId="0" xfId="0" applyFill="1" applyBorder="1" applyAlignment="1">
      <alignment horizontal="center"/>
    </xf>
    <xf numFmtId="0" fontId="0" fillId="3" borderId="0" xfId="0" applyFill="1"/>
    <xf numFmtId="0" fontId="10" fillId="3" borderId="0" xfId="0" applyFont="1" applyFill="1" applyBorder="1" applyAlignment="1">
      <alignment horizontal="left" vertical="center"/>
    </xf>
    <xf numFmtId="0" fontId="10" fillId="3" borderId="0" xfId="0" applyFont="1" applyFill="1" applyBorder="1" applyAlignment="1">
      <alignment horizontal="center" vertical="center"/>
    </xf>
    <xf numFmtId="0" fontId="0" fillId="0" borderId="0" xfId="0" applyFill="1"/>
    <xf numFmtId="0" fontId="0" fillId="0" borderId="0" xfId="0" applyFill="1" applyBorder="1"/>
    <xf numFmtId="0" fontId="3" fillId="0" borderId="0" xfId="0" applyFont="1" applyFill="1" applyBorder="1" applyAlignment="1">
      <alignment horizontal="left" vertical="top"/>
    </xf>
    <xf numFmtId="0" fontId="4" fillId="0" borderId="0" xfId="0" applyFont="1" applyFill="1" applyBorder="1" applyAlignment="1">
      <alignment horizontal="center" vertical="top" wrapText="1"/>
    </xf>
    <xf numFmtId="0" fontId="5" fillId="0" borderId="0" xfId="0" applyFont="1" applyFill="1" applyBorder="1" applyAlignment="1">
      <alignment horizontal="left"/>
    </xf>
    <xf numFmtId="0" fontId="5" fillId="0" borderId="0" xfId="0" applyFont="1" applyFill="1" applyBorder="1" applyAlignment="1">
      <alignment horizontal="center"/>
    </xf>
    <xf numFmtId="0" fontId="3" fillId="0" borderId="0" xfId="0" applyFont="1" applyFill="1" applyBorder="1" applyAlignment="1">
      <alignment horizontal="left"/>
    </xf>
    <xf numFmtId="0" fontId="21" fillId="0" borderId="0" xfId="0" applyFont="1" applyFill="1" applyBorder="1" applyAlignment="1">
      <alignment horizontal="left"/>
    </xf>
    <xf numFmtId="0" fontId="10" fillId="5" borderId="23" xfId="0" applyFont="1" applyFill="1" applyBorder="1" applyAlignment="1">
      <alignment horizontal="center" vertical="center" textRotation="90"/>
    </xf>
    <xf numFmtId="0" fontId="10" fillId="6" borderId="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24" fillId="0" borderId="0" xfId="0" applyFont="1"/>
    <xf numFmtId="0" fontId="24" fillId="0" borderId="0" xfId="0" applyFont="1" applyBorder="1" applyAlignment="1"/>
    <xf numFmtId="0" fontId="24" fillId="0" borderId="0" xfId="0" applyFont="1" applyFill="1"/>
    <xf numFmtId="0" fontId="24" fillId="0" borderId="0" xfId="0" applyFont="1" applyFill="1" applyBorder="1" applyAlignment="1"/>
    <xf numFmtId="0" fontId="24" fillId="0" borderId="0" xfId="0" applyFont="1" applyBorder="1"/>
    <xf numFmtId="0" fontId="6" fillId="0" borderId="0" xfId="0" applyFont="1" applyFill="1" applyBorder="1" applyAlignment="1">
      <alignment horizontal="center"/>
    </xf>
    <xf numFmtId="0" fontId="4" fillId="0" borderId="0" xfId="0" applyFont="1" applyFill="1" applyBorder="1" applyAlignment="1">
      <alignment horizontal="center" vertical="top" wrapText="1"/>
    </xf>
    <xf numFmtId="0" fontId="4" fillId="0" borderId="0" xfId="0" applyFont="1" applyFill="1" applyBorder="1" applyAlignment="1">
      <alignment horizontal="center"/>
    </xf>
    <xf numFmtId="0" fontId="4" fillId="0" borderId="0" xfId="0" quotePrefix="1" applyFont="1" applyFill="1" applyBorder="1" applyAlignment="1">
      <alignment horizontal="center"/>
    </xf>
    <xf numFmtId="0" fontId="22" fillId="0" borderId="0" xfId="0" applyFont="1" applyFill="1" applyBorder="1" applyAlignment="1">
      <alignment horizontal="center" vertical="top" wrapText="1"/>
    </xf>
    <xf numFmtId="0" fontId="22" fillId="0" borderId="0" xfId="0" quotePrefix="1" applyFont="1" applyFill="1" applyBorder="1" applyAlignment="1">
      <alignment horizontal="center"/>
    </xf>
    <xf numFmtId="0" fontId="22" fillId="0" borderId="0" xfId="0" applyFont="1" applyFill="1" applyBorder="1" applyAlignment="1">
      <alignment horizontal="center"/>
    </xf>
    <xf numFmtId="0" fontId="27"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0" xfId="0" quotePrefix="1" applyFont="1" applyFill="1" applyBorder="1" applyAlignment="1">
      <alignment horizontal="center" vertical="center"/>
    </xf>
    <xf numFmtId="0" fontId="1" fillId="0" borderId="0" xfId="0" applyFont="1" applyFill="1" applyBorder="1" applyAlignment="1"/>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0" fillId="0" borderId="0" xfId="0" applyFill="1" applyBorder="1" applyAlignment="1">
      <alignment wrapText="1"/>
    </xf>
    <xf numFmtId="0" fontId="0" fillId="0" borderId="0" xfId="0" applyAlignment="1">
      <alignment wrapText="1"/>
    </xf>
    <xf numFmtId="0" fontId="4" fillId="0" borderId="0" xfId="0" applyFont="1" applyFill="1" applyBorder="1" applyAlignment="1">
      <alignment horizontal="center"/>
    </xf>
    <xf numFmtId="0" fontId="25" fillId="0" borderId="0" xfId="0" applyFont="1" applyFill="1" applyBorder="1" applyAlignment="1">
      <alignment horizontal="center" vertical="center" wrapText="1"/>
    </xf>
    <xf numFmtId="0" fontId="31" fillId="0" borderId="0" xfId="0" applyFont="1" applyFill="1" applyBorder="1" applyAlignment="1">
      <alignment horizontal="left" vertical="center"/>
    </xf>
    <xf numFmtId="0" fontId="28" fillId="0" borderId="0" xfId="0" applyFont="1"/>
    <xf numFmtId="0" fontId="33" fillId="0" borderId="0" xfId="0" applyFont="1" applyAlignment="1">
      <alignment horizontal="justify" vertical="center"/>
    </xf>
    <xf numFmtId="0" fontId="2" fillId="0" borderId="0" xfId="0" applyFont="1" applyAlignment="1">
      <alignment wrapText="1"/>
    </xf>
    <xf numFmtId="0" fontId="1" fillId="0" borderId="0" xfId="0" applyFont="1"/>
    <xf numFmtId="0" fontId="28" fillId="0" borderId="0" xfId="0" applyFont="1" applyFill="1" applyBorder="1"/>
    <xf numFmtId="0" fontId="28" fillId="0" borderId="0" xfId="0" applyFont="1" applyFill="1" applyBorder="1" applyAlignment="1">
      <alignment horizontal="center" vertical="center"/>
    </xf>
    <xf numFmtId="0" fontId="35" fillId="3" borderId="73" xfId="0" applyFont="1" applyFill="1" applyBorder="1"/>
    <xf numFmtId="0" fontId="35" fillId="3" borderId="74" xfId="0" applyFont="1" applyFill="1" applyBorder="1" applyAlignment="1">
      <alignment horizontal="center" vertical="center"/>
    </xf>
    <xf numFmtId="0" fontId="35" fillId="3" borderId="74" xfId="0" applyFont="1" applyFill="1" applyBorder="1" applyAlignment="1">
      <alignment vertical="center"/>
    </xf>
    <xf numFmtId="164" fontId="35" fillId="3" borderId="75" xfId="0" applyNumberFormat="1" applyFont="1" applyFill="1" applyBorder="1" applyAlignment="1">
      <alignment horizontal="center"/>
    </xf>
    <xf numFmtId="0" fontId="35" fillId="3" borderId="76" xfId="0" applyFont="1" applyFill="1" applyBorder="1"/>
    <xf numFmtId="2" fontId="35" fillId="3" borderId="1" xfId="0" applyNumberFormat="1" applyFont="1" applyFill="1" applyBorder="1" applyAlignment="1">
      <alignment horizontal="center" vertical="center"/>
    </xf>
    <xf numFmtId="0" fontId="35" fillId="3" borderId="1" xfId="0" applyFont="1" applyFill="1" applyBorder="1" applyAlignment="1">
      <alignment vertical="center"/>
    </xf>
    <xf numFmtId="0" fontId="35" fillId="3" borderId="77" xfId="0" applyFont="1" applyFill="1" applyBorder="1" applyAlignment="1">
      <alignment horizontal="center"/>
    </xf>
    <xf numFmtId="0" fontId="35" fillId="3" borderId="1" xfId="0" applyFont="1" applyFill="1" applyBorder="1" applyAlignment="1">
      <alignment horizontal="center" vertical="center"/>
    </xf>
    <xf numFmtId="0" fontId="35" fillId="3" borderId="1" xfId="0" applyFont="1" applyFill="1" applyBorder="1"/>
    <xf numFmtId="0" fontId="35" fillId="3" borderId="77" xfId="0" applyFont="1" applyFill="1" applyBorder="1" applyAlignment="1">
      <alignment horizontal="center" vertical="center"/>
    </xf>
    <xf numFmtId="0" fontId="35" fillId="3" borderId="78" xfId="0" applyFont="1" applyFill="1" applyBorder="1"/>
    <xf numFmtId="164" fontId="35" fillId="3" borderId="79" xfId="0" applyNumberFormat="1" applyFont="1" applyFill="1" applyBorder="1" applyAlignment="1">
      <alignment horizontal="center" vertical="center"/>
    </xf>
    <xf numFmtId="0" fontId="35" fillId="3" borderId="79" xfId="0" applyFont="1" applyFill="1" applyBorder="1"/>
    <xf numFmtId="0" fontId="35" fillId="3" borderId="80" xfId="0" applyFont="1" applyFill="1" applyBorder="1" applyAlignment="1">
      <alignment horizontal="center" vertical="center"/>
    </xf>
    <xf numFmtId="0" fontId="35" fillId="0" borderId="0" xfId="0" applyFont="1"/>
    <xf numFmtId="0" fontId="36" fillId="3" borderId="0" xfId="0" applyFont="1" applyFill="1" applyBorder="1" applyAlignment="1">
      <alignment horizontal="left" vertical="center"/>
    </xf>
    <xf numFmtId="0" fontId="36" fillId="3" borderId="0" xfId="0" applyFont="1" applyFill="1" applyBorder="1" applyAlignment="1">
      <alignment horizontal="center" vertical="center"/>
    </xf>
    <xf numFmtId="0" fontId="35" fillId="0" borderId="0" xfId="0" applyFont="1" applyBorder="1" applyAlignment="1"/>
    <xf numFmtId="0" fontId="37" fillId="3" borderId="73" xfId="0" applyFont="1" applyFill="1" applyBorder="1" applyAlignment="1">
      <alignment horizontal="center" vertical="center"/>
    </xf>
    <xf numFmtId="0" fontId="37" fillId="3" borderId="74" xfId="0" applyFont="1" applyFill="1" applyBorder="1" applyAlignment="1">
      <alignment horizontal="center" vertical="center"/>
    </xf>
    <xf numFmtId="0" fontId="36" fillId="3" borderId="76" xfId="0" applyFont="1" applyFill="1" applyBorder="1" applyAlignment="1">
      <alignment vertical="center"/>
    </xf>
    <xf numFmtId="0" fontId="38" fillId="3" borderId="1" xfId="0" applyFont="1" applyFill="1" applyBorder="1" applyAlignment="1">
      <alignment horizontal="center" vertical="center"/>
    </xf>
    <xf numFmtId="0" fontId="36" fillId="3" borderId="81" xfId="0" applyFont="1" applyFill="1" applyBorder="1" applyAlignment="1">
      <alignment vertical="center" wrapText="1"/>
    </xf>
    <xf numFmtId="0" fontId="38" fillId="3" borderId="67" xfId="0" applyFont="1" applyFill="1" applyBorder="1" applyAlignment="1">
      <alignment horizontal="center" vertical="center"/>
    </xf>
    <xf numFmtId="0" fontId="36" fillId="3" borderId="81" xfId="0" applyFont="1" applyFill="1" applyBorder="1" applyAlignment="1">
      <alignment vertical="center"/>
    </xf>
    <xf numFmtId="0" fontId="36" fillId="3" borderId="78" xfId="0" applyFont="1" applyFill="1" applyBorder="1" applyAlignment="1">
      <alignment vertical="center"/>
    </xf>
    <xf numFmtId="0" fontId="38" fillId="3" borderId="79" xfId="0" applyFont="1" applyFill="1" applyBorder="1" applyAlignment="1">
      <alignment horizontal="center" vertical="center"/>
    </xf>
    <xf numFmtId="0" fontId="36" fillId="3" borderId="0" xfId="0" applyFont="1" applyFill="1" applyBorder="1" applyAlignment="1">
      <alignment vertical="center"/>
    </xf>
    <xf numFmtId="0" fontId="38" fillId="3" borderId="0" xfId="0" applyFont="1" applyFill="1" applyBorder="1" applyAlignment="1">
      <alignment horizontal="center" vertical="center"/>
    </xf>
    <xf numFmtId="0" fontId="38" fillId="3" borderId="0" xfId="0" applyFont="1" applyFill="1" applyBorder="1" applyAlignment="1">
      <alignment horizontal="left" vertical="center" wrapText="1"/>
    </xf>
    <xf numFmtId="0" fontId="35" fillId="0" borderId="0" xfId="0" applyFont="1" applyFill="1"/>
    <xf numFmtId="0" fontId="39" fillId="0" borderId="85" xfId="0" applyFont="1" applyFill="1" applyBorder="1" applyAlignment="1">
      <alignment horizontal="left" vertical="center"/>
    </xf>
    <xf numFmtId="0" fontId="39" fillId="0" borderId="88" xfId="0" applyFont="1" applyFill="1" applyBorder="1" applyAlignment="1">
      <alignment horizontal="left" vertical="center"/>
    </xf>
    <xf numFmtId="0" fontId="38" fillId="0" borderId="69" xfId="0" applyFont="1" applyFill="1" applyBorder="1" applyAlignment="1">
      <alignment horizontal="right" vertical="center" wrapText="1"/>
    </xf>
    <xf numFmtId="0" fontId="39" fillId="0" borderId="90" xfId="0" applyFont="1" applyFill="1" applyBorder="1" applyAlignment="1">
      <alignment horizontal="left" vertical="center"/>
    </xf>
    <xf numFmtId="0" fontId="39" fillId="0" borderId="0" xfId="0" applyFont="1" applyFill="1" applyBorder="1" applyAlignment="1">
      <alignment horizontal="left" vertical="center"/>
    </xf>
    <xf numFmtId="0" fontId="38" fillId="0" borderId="0" xfId="0" applyFont="1" applyFill="1" applyBorder="1" applyAlignment="1">
      <alignment horizontal="center" vertical="center" wrapText="1"/>
    </xf>
    <xf numFmtId="0" fontId="39" fillId="0" borderId="88" xfId="0" applyFont="1" applyFill="1" applyBorder="1" applyAlignment="1">
      <alignment horizontal="left" vertical="center" wrapText="1"/>
    </xf>
    <xf numFmtId="0" fontId="35" fillId="0" borderId="0" xfId="0" applyFont="1" applyFill="1" applyAlignment="1">
      <alignment wrapText="1"/>
    </xf>
    <xf numFmtId="0" fontId="40" fillId="0" borderId="0" xfId="0" applyFont="1" applyFill="1" applyBorder="1" applyAlignment="1">
      <alignment horizontal="left"/>
    </xf>
    <xf numFmtId="0" fontId="40" fillId="0" borderId="0" xfId="0" applyFont="1" applyFill="1" applyBorder="1" applyAlignment="1">
      <alignment horizontal="left" vertical="top"/>
    </xf>
    <xf numFmtId="0" fontId="35" fillId="3" borderId="73" xfId="0" applyFont="1" applyFill="1" applyBorder="1" applyAlignment="1">
      <alignment horizontal="center" vertical="center"/>
    </xf>
    <xf numFmtId="0" fontId="35" fillId="3" borderId="75" xfId="0" applyFont="1" applyFill="1" applyBorder="1" applyAlignment="1">
      <alignment horizontal="center" vertical="center"/>
    </xf>
    <xf numFmtId="0" fontId="35" fillId="3" borderId="78" xfId="0" applyFont="1" applyFill="1" applyBorder="1" applyAlignment="1">
      <alignment horizontal="center" vertical="center"/>
    </xf>
    <xf numFmtId="0" fontId="35" fillId="3" borderId="79" xfId="0" applyFont="1" applyFill="1" applyBorder="1" applyAlignment="1">
      <alignment horizontal="center" vertical="center"/>
    </xf>
    <xf numFmtId="0" fontId="15" fillId="2" borderId="37" xfId="0"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49" xfId="0" applyFont="1" applyBorder="1" applyAlignment="1">
      <alignment horizontal="center" vertical="center" wrapText="1"/>
    </xf>
    <xf numFmtId="0" fontId="17" fillId="2" borderId="37" xfId="0" applyFont="1" applyFill="1" applyBorder="1" applyAlignment="1">
      <alignment horizontal="left" vertical="center" wrapText="1"/>
    </xf>
    <xf numFmtId="0" fontId="18" fillId="0" borderId="38" xfId="0" applyFont="1" applyBorder="1" applyAlignment="1">
      <alignment horizontal="left" vertical="center" wrapText="1"/>
    </xf>
    <xf numFmtId="0" fontId="18" fillId="0" borderId="49" xfId="0" applyFont="1" applyBorder="1" applyAlignment="1">
      <alignment horizontal="left" vertical="center" wrapText="1"/>
    </xf>
    <xf numFmtId="0" fontId="15" fillId="2" borderId="4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6" fillId="2" borderId="37" xfId="0" applyFont="1" applyFill="1" applyBorder="1" applyAlignment="1">
      <alignment horizontal="left" vertical="center"/>
    </xf>
    <xf numFmtId="0" fontId="16" fillId="2" borderId="38" xfId="0" applyFont="1" applyFill="1" applyBorder="1" applyAlignment="1">
      <alignment horizontal="left" vertical="center"/>
    </xf>
    <xf numFmtId="0" fontId="16" fillId="2" borderId="49" xfId="0" applyFont="1" applyFill="1" applyBorder="1" applyAlignment="1">
      <alignment horizontal="left"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6" fillId="2" borderId="40" xfId="0" applyFont="1" applyFill="1" applyBorder="1" applyAlignment="1">
      <alignment horizontal="left" vertical="center"/>
    </xf>
    <xf numFmtId="0" fontId="16" fillId="2" borderId="20" xfId="0" applyFont="1" applyFill="1" applyBorder="1" applyAlignment="1">
      <alignment horizontal="left" vertical="center"/>
    </xf>
    <xf numFmtId="0" fontId="16" fillId="2" borderId="52" xfId="0" applyFont="1" applyFill="1" applyBorder="1" applyAlignment="1">
      <alignment horizontal="left" vertical="center"/>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6" fillId="2" borderId="3" xfId="0" applyFont="1" applyFill="1" applyBorder="1" applyAlignment="1">
      <alignment horizontal="center" vertical="center"/>
    </xf>
    <xf numFmtId="0" fontId="14" fillId="2" borderId="3" xfId="0" applyFont="1" applyFill="1" applyBorder="1" applyAlignment="1">
      <alignment horizontal="center"/>
    </xf>
    <xf numFmtId="0" fontId="16" fillId="2" borderId="21"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6" fillId="2" borderId="14" xfId="0" applyFont="1" applyFill="1" applyBorder="1" applyAlignment="1">
      <alignment horizontal="center"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14" fillId="2" borderId="14" xfId="0" applyFont="1" applyFill="1" applyBorder="1" applyAlignment="1">
      <alignment horizontal="center"/>
    </xf>
    <xf numFmtId="0" fontId="15" fillId="2" borderId="49"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42" xfId="0" applyFont="1" applyBorder="1" applyAlignment="1">
      <alignment horizontal="center" vertical="center" wrapText="1"/>
    </xf>
    <xf numFmtId="0" fontId="14" fillId="2" borderId="0" xfId="0" applyFont="1" applyFill="1" applyBorder="1" applyAlignment="1">
      <alignment horizontal="center" vertical="center"/>
    </xf>
    <xf numFmtId="2" fontId="15" fillId="2" borderId="3" xfId="0" applyNumberFormat="1" applyFont="1" applyFill="1" applyBorder="1" applyAlignment="1">
      <alignment horizontal="center" vertical="center" wrapText="1"/>
    </xf>
    <xf numFmtId="2" fontId="15" fillId="2" borderId="4" xfId="0" applyNumberFormat="1" applyFont="1" applyFill="1" applyBorder="1" applyAlignment="1">
      <alignment horizontal="center" vertical="center" wrapText="1"/>
    </xf>
    <xf numFmtId="4" fontId="15" fillId="2" borderId="33" xfId="0" applyNumberFormat="1" applyFont="1" applyFill="1" applyBorder="1" applyAlignment="1">
      <alignment horizontal="center" vertical="center" wrapText="1"/>
    </xf>
    <xf numFmtId="4" fontId="15" fillId="0" borderId="34" xfId="0" applyNumberFormat="1" applyFont="1" applyBorder="1" applyAlignment="1">
      <alignment horizontal="center" vertical="center" wrapText="1"/>
    </xf>
    <xf numFmtId="4" fontId="15" fillId="0" borderId="43" xfId="0" applyNumberFormat="1" applyFont="1" applyBorder="1" applyAlignment="1">
      <alignment horizontal="center" vertical="center" wrapText="1"/>
    </xf>
    <xf numFmtId="3" fontId="15" fillId="2" borderId="37" xfId="0" applyNumberFormat="1" applyFont="1" applyFill="1" applyBorder="1" applyAlignment="1">
      <alignment horizontal="center" vertical="center" wrapText="1"/>
    </xf>
    <xf numFmtId="3" fontId="15" fillId="0" borderId="38" xfId="0" applyNumberFormat="1" applyFont="1" applyBorder="1" applyAlignment="1">
      <alignment horizontal="center" vertical="center" wrapText="1"/>
    </xf>
    <xf numFmtId="3" fontId="15" fillId="0" borderId="49" xfId="0" applyNumberFormat="1" applyFont="1" applyBorder="1" applyAlignment="1">
      <alignment horizontal="center" vertical="center" wrapText="1"/>
    </xf>
    <xf numFmtId="0" fontId="15" fillId="2" borderId="38" xfId="0" applyFont="1" applyFill="1" applyBorder="1" applyAlignment="1">
      <alignment horizontal="center" vertical="center" wrapText="1"/>
    </xf>
    <xf numFmtId="49" fontId="15" fillId="2" borderId="37" xfId="0" applyNumberFormat="1"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49" xfId="0" applyNumberFormat="1" applyFont="1" applyFill="1" applyBorder="1" applyAlignment="1">
      <alignment horizontal="center" vertical="center" wrapText="1"/>
    </xf>
    <xf numFmtId="0" fontId="16" fillId="2" borderId="27" xfId="0" applyFont="1" applyFill="1" applyBorder="1" applyAlignment="1">
      <alignment horizontal="left" vertical="center"/>
    </xf>
    <xf numFmtId="0" fontId="16" fillId="2" borderId="28" xfId="0" applyFont="1" applyFill="1" applyBorder="1" applyAlignment="1">
      <alignment horizontal="left" vertical="center"/>
    </xf>
    <xf numFmtId="0" fontId="16" fillId="2" borderId="50" xfId="0" applyFont="1" applyFill="1" applyBorder="1" applyAlignment="1">
      <alignment horizontal="left" vertical="center"/>
    </xf>
    <xf numFmtId="0" fontId="15"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4" fillId="2" borderId="16"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0" xfId="0" applyFont="1" applyFill="1" applyBorder="1" applyAlignment="1">
      <alignment horizontal="center"/>
    </xf>
    <xf numFmtId="0" fontId="15" fillId="0" borderId="34" xfId="0" applyFont="1" applyBorder="1" applyAlignment="1">
      <alignment horizontal="center"/>
    </xf>
    <xf numFmtId="0" fontId="15" fillId="0" borderId="43" xfId="0" applyFont="1" applyBorder="1" applyAlignment="1">
      <alignment horizontal="center"/>
    </xf>
    <xf numFmtId="15" fontId="15" fillId="2" borderId="33" xfId="0" applyNumberFormat="1" applyFont="1" applyFill="1" applyBorder="1" applyAlignment="1">
      <alignment horizontal="center" vertical="center" wrapText="1"/>
    </xf>
    <xf numFmtId="15" fontId="15" fillId="0" borderId="34" xfId="0" applyNumberFormat="1" applyFont="1" applyBorder="1" applyAlignment="1">
      <alignment horizontal="center"/>
    </xf>
    <xf numFmtId="15" fontId="15" fillId="0" borderId="43" xfId="0" applyNumberFormat="1" applyFont="1" applyBorder="1" applyAlignment="1">
      <alignment horizontal="center"/>
    </xf>
    <xf numFmtId="0" fontId="15" fillId="2" borderId="37" xfId="0" applyFont="1" applyFill="1" applyBorder="1" applyAlignment="1">
      <alignment horizontal="center" vertical="center" shrinkToFit="1"/>
    </xf>
    <xf numFmtId="0" fontId="15" fillId="0" borderId="38"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48" xfId="0" applyFont="1" applyBorder="1" applyAlignment="1">
      <alignment horizontal="center" vertical="center" wrapText="1"/>
    </xf>
    <xf numFmtId="0" fontId="14" fillId="2" borderId="6" xfId="0" applyFont="1" applyFill="1" applyBorder="1" applyAlignment="1">
      <alignment horizontal="center"/>
    </xf>
    <xf numFmtId="0" fontId="16" fillId="2" borderId="19" xfId="0" applyFont="1" applyFill="1" applyBorder="1" applyAlignment="1">
      <alignment horizontal="center"/>
    </xf>
    <xf numFmtId="0" fontId="16" fillId="2" borderId="20" xfId="0" applyFont="1" applyFill="1" applyBorder="1" applyAlignment="1">
      <alignment horizontal="center"/>
    </xf>
    <xf numFmtId="0" fontId="16" fillId="2" borderId="21" xfId="0" applyFont="1" applyFill="1" applyBorder="1" applyAlignment="1">
      <alignment horizontal="center"/>
    </xf>
    <xf numFmtId="0" fontId="16" fillId="0" borderId="2" xfId="0" applyFont="1" applyFill="1" applyBorder="1" applyAlignment="1">
      <alignment horizontal="center"/>
    </xf>
    <xf numFmtId="0" fontId="16" fillId="0" borderId="3" xfId="0" applyFont="1" applyFill="1" applyBorder="1" applyAlignment="1">
      <alignment horizontal="center"/>
    </xf>
    <xf numFmtId="0" fontId="16" fillId="0" borderId="4" xfId="0" applyFont="1" applyFill="1" applyBorder="1" applyAlignment="1">
      <alignment horizontal="center"/>
    </xf>
    <xf numFmtId="0" fontId="9" fillId="2" borderId="0" xfId="0" applyFont="1" applyFill="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0" borderId="16" xfId="0" applyFont="1" applyBorder="1" applyAlignment="1">
      <alignment horizontal="center"/>
    </xf>
    <xf numFmtId="0" fontId="15" fillId="0" borderId="42" xfId="0" applyFont="1" applyBorder="1" applyAlignment="1">
      <alignment horizontal="center"/>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4" fontId="8" fillId="0" borderId="2" xfId="0" quotePrefix="1" applyNumberFormat="1" applyFont="1" applyFill="1" applyBorder="1" applyAlignment="1">
      <alignment horizontal="center" vertical="center" wrapText="1"/>
    </xf>
    <xf numFmtId="4" fontId="8" fillId="0" borderId="3" xfId="0" applyNumberFormat="1"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0" fontId="10" fillId="0" borderId="68" xfId="0" applyFont="1" applyBorder="1" applyAlignment="1">
      <alignment horizontal="left" vertical="center"/>
    </xf>
    <xf numFmtId="0" fontId="10" fillId="0" borderId="20" xfId="0" applyFont="1" applyBorder="1" applyAlignment="1">
      <alignment horizontal="left" vertical="center"/>
    </xf>
    <xf numFmtId="0" fontId="10" fillId="0" borderId="28" xfId="0" applyFont="1" applyBorder="1" applyAlignment="1">
      <alignment horizontal="left" vertical="center"/>
    </xf>
    <xf numFmtId="4" fontId="16" fillId="0" borderId="2" xfId="0" applyNumberFormat="1" applyFont="1" applyFill="1" applyBorder="1" applyAlignment="1">
      <alignment horizontal="center" vertical="center" wrapText="1"/>
    </xf>
    <xf numFmtId="4" fontId="16" fillId="0" borderId="3" xfId="0" applyNumberFormat="1" applyFont="1" applyFill="1" applyBorder="1" applyAlignment="1">
      <alignment horizontal="center" vertical="center" wrapText="1"/>
    </xf>
    <xf numFmtId="4" fontId="16" fillId="0" borderId="4" xfId="0" applyNumberFormat="1" applyFont="1" applyFill="1" applyBorder="1" applyAlignment="1">
      <alignment horizontal="center" vertical="center" wrapText="1"/>
    </xf>
    <xf numFmtId="0" fontId="19" fillId="2" borderId="22"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0"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8" fillId="2" borderId="5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48" xfId="0" applyFont="1" applyFill="1" applyBorder="1" applyAlignment="1">
      <alignment horizontal="center" vertical="center"/>
    </xf>
    <xf numFmtId="0" fontId="10" fillId="5" borderId="59" xfId="0" applyFont="1" applyFill="1" applyBorder="1" applyAlignment="1">
      <alignment horizontal="center" vertical="center" textRotation="90"/>
    </xf>
    <xf numFmtId="0" fontId="10" fillId="5" borderId="23" xfId="0" applyFont="1" applyFill="1" applyBorder="1" applyAlignment="1">
      <alignment horizontal="center" vertical="center" textRotation="90"/>
    </xf>
    <xf numFmtId="0" fontId="10" fillId="5" borderId="60" xfId="0" applyFont="1" applyFill="1" applyBorder="1" applyAlignment="1">
      <alignment horizontal="center" vertical="center" textRotation="90"/>
    </xf>
    <xf numFmtId="0" fontId="10" fillId="5" borderId="24" xfId="0" applyFont="1" applyFill="1" applyBorder="1" applyAlignment="1">
      <alignment horizontal="center" vertical="center" textRotation="90"/>
    </xf>
    <xf numFmtId="0" fontId="10" fillId="5" borderId="61" xfId="0" applyFont="1" applyFill="1" applyBorder="1" applyAlignment="1">
      <alignment horizontal="center" vertical="center" textRotation="90"/>
    </xf>
    <xf numFmtId="0" fontId="10" fillId="5" borderId="64" xfId="0" applyFont="1" applyFill="1" applyBorder="1" applyAlignment="1">
      <alignment horizontal="center" vertical="center" textRotation="90"/>
    </xf>
    <xf numFmtId="0" fontId="23" fillId="7" borderId="62" xfId="0" applyFont="1" applyFill="1" applyBorder="1" applyAlignment="1">
      <alignment horizontal="center" vertical="center"/>
    </xf>
    <xf numFmtId="0" fontId="23" fillId="7" borderId="7" xfId="0" applyFont="1" applyFill="1" applyBorder="1" applyAlignment="1">
      <alignment horizontal="center" vertical="center"/>
    </xf>
    <xf numFmtId="0" fontId="23" fillId="7" borderId="63" xfId="0" applyFont="1" applyFill="1" applyBorder="1" applyAlignment="1">
      <alignment horizontal="center" vertical="center"/>
    </xf>
    <xf numFmtId="0" fontId="10" fillId="6" borderId="65"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9" fillId="2" borderId="22" xfId="0" applyFont="1" applyFill="1" applyBorder="1" applyAlignment="1">
      <alignment horizontal="right" vertical="center"/>
    </xf>
    <xf numFmtId="0" fontId="19" fillId="2" borderId="10" xfId="0" applyFont="1" applyFill="1" applyBorder="1" applyAlignment="1">
      <alignment horizontal="right" vertical="center"/>
    </xf>
    <xf numFmtId="15" fontId="16" fillId="6" borderId="2" xfId="0" applyNumberFormat="1" applyFont="1" applyFill="1" applyBorder="1" applyAlignment="1">
      <alignment horizontal="center" vertical="center" wrapText="1"/>
    </xf>
    <xf numFmtId="15" fontId="16" fillId="6" borderId="3" xfId="0" applyNumberFormat="1" applyFont="1" applyFill="1" applyBorder="1" applyAlignment="1">
      <alignment horizontal="center" vertical="center" wrapText="1"/>
    </xf>
    <xf numFmtId="15" fontId="16" fillId="6" borderId="4"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9" fillId="0" borderId="0" xfId="0" applyFont="1" applyAlignment="1">
      <alignment horizontal="center"/>
    </xf>
    <xf numFmtId="0" fontId="10" fillId="6" borderId="2"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wrapText="1"/>
    </xf>
    <xf numFmtId="2" fontId="38" fillId="0" borderId="101" xfId="0" applyNumberFormat="1" applyFont="1" applyFill="1" applyBorder="1" applyAlignment="1">
      <alignment horizontal="left" vertical="center" wrapText="1"/>
    </xf>
    <xf numFmtId="2" fontId="38" fillId="0" borderId="102" xfId="0" applyNumberFormat="1" applyFont="1" applyFill="1" applyBorder="1" applyAlignment="1">
      <alignment horizontal="left" vertical="center" wrapText="1"/>
    </xf>
    <xf numFmtId="0" fontId="38" fillId="0" borderId="101" xfId="0" applyFont="1" applyFill="1" applyBorder="1" applyAlignment="1">
      <alignment horizontal="left" vertical="center" wrapText="1"/>
    </xf>
    <xf numFmtId="0" fontId="38" fillId="0" borderId="102" xfId="0" applyFont="1" applyFill="1" applyBorder="1" applyAlignment="1">
      <alignment horizontal="left" vertical="center" wrapText="1"/>
    </xf>
    <xf numFmtId="164" fontId="38" fillId="0" borderId="101" xfId="0" applyNumberFormat="1" applyFont="1" applyFill="1" applyBorder="1" applyAlignment="1">
      <alignment horizontal="left" vertical="center" wrapText="1"/>
    </xf>
    <xf numFmtId="164" fontId="38" fillId="0" borderId="102" xfId="0" applyNumberFormat="1" applyFont="1" applyFill="1" applyBorder="1" applyAlignment="1">
      <alignment horizontal="left" vertical="center" wrapText="1"/>
    </xf>
    <xf numFmtId="0" fontId="38" fillId="0" borderId="101" xfId="0" applyFont="1" applyFill="1" applyBorder="1" applyAlignment="1">
      <alignment horizontal="center" vertical="center" wrapText="1"/>
    </xf>
    <xf numFmtId="0" fontId="38" fillId="0" borderId="102" xfId="0" applyFont="1" applyFill="1" applyBorder="1" applyAlignment="1">
      <alignment horizontal="center" vertical="center" wrapText="1"/>
    </xf>
    <xf numFmtId="0" fontId="38" fillId="0" borderId="91" xfId="0" applyFont="1" applyFill="1" applyBorder="1" applyAlignment="1">
      <alignment horizontal="center" vertical="center" wrapText="1"/>
    </xf>
    <xf numFmtId="0" fontId="38" fillId="0" borderId="92" xfId="0" applyFont="1" applyFill="1" applyBorder="1" applyAlignment="1">
      <alignment horizontal="center" vertical="center" wrapText="1"/>
    </xf>
    <xf numFmtId="0" fontId="38" fillId="0" borderId="69" xfId="0" quotePrefix="1" applyFont="1" applyFill="1" applyBorder="1" applyAlignment="1">
      <alignment horizontal="center" vertical="center"/>
    </xf>
    <xf numFmtId="0" fontId="38" fillId="0" borderId="89" xfId="0" quotePrefix="1" applyFont="1" applyFill="1" applyBorder="1" applyAlignment="1">
      <alignment horizontal="center" vertical="center"/>
    </xf>
    <xf numFmtId="0" fontId="34" fillId="4" borderId="82" xfId="0" applyFont="1" applyFill="1" applyBorder="1" applyAlignment="1">
      <alignment horizontal="center" vertical="center"/>
    </xf>
    <xf numFmtId="0" fontId="34" fillId="4" borderId="83" xfId="0" applyFont="1" applyFill="1" applyBorder="1" applyAlignment="1">
      <alignment horizontal="center" vertical="center"/>
    </xf>
    <xf numFmtId="0" fontId="34" fillId="4" borderId="84" xfId="0" applyFont="1" applyFill="1" applyBorder="1" applyAlignment="1">
      <alignment horizontal="center" vertical="center"/>
    </xf>
    <xf numFmtId="0" fontId="38" fillId="0" borderId="69" xfId="0" applyFont="1" applyFill="1" applyBorder="1" applyAlignment="1">
      <alignment horizontal="center" vertical="center" wrapText="1"/>
    </xf>
    <xf numFmtId="0" fontId="38" fillId="0" borderId="89" xfId="0" applyFont="1" applyFill="1" applyBorder="1" applyAlignment="1">
      <alignment horizontal="center" vertical="center" wrapText="1"/>
    </xf>
    <xf numFmtId="0" fontId="38" fillId="0" borderId="86" xfId="0" applyFont="1" applyFill="1" applyBorder="1" applyAlignment="1">
      <alignment horizontal="center" vertical="center"/>
    </xf>
    <xf numFmtId="0" fontId="38" fillId="0" borderId="87" xfId="0" applyFont="1" applyFill="1" applyBorder="1" applyAlignment="1">
      <alignment horizontal="center" vertical="center"/>
    </xf>
    <xf numFmtId="0" fontId="34" fillId="4" borderId="93" xfId="0" applyFont="1" applyFill="1" applyBorder="1" applyAlignment="1">
      <alignment horizontal="center" vertical="center" wrapText="1"/>
    </xf>
    <xf numFmtId="0" fontId="34" fillId="4" borderId="94" xfId="0" applyFont="1" applyFill="1" applyBorder="1" applyAlignment="1">
      <alignment horizontal="center" vertical="center" wrapText="1"/>
    </xf>
    <xf numFmtId="0" fontId="34" fillId="4" borderId="95" xfId="0" applyFont="1" applyFill="1" applyBorder="1" applyAlignment="1">
      <alignment horizontal="center" vertical="center" wrapText="1"/>
    </xf>
    <xf numFmtId="0" fontId="30"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0" xfId="0" quotePrefix="1" applyFont="1" applyFill="1" applyBorder="1" applyAlignment="1">
      <alignment horizontal="center" vertical="center"/>
    </xf>
    <xf numFmtId="0" fontId="29" fillId="0" borderId="0" xfId="0" applyFont="1" applyFill="1" applyBorder="1" applyAlignment="1">
      <alignment horizontal="center" vertical="center" wrapText="1"/>
    </xf>
    <xf numFmtId="0" fontId="38" fillId="3" borderId="2" xfId="0" applyFont="1" applyFill="1" applyBorder="1" applyAlignment="1">
      <alignment horizontal="left" vertical="center" wrapText="1"/>
    </xf>
    <xf numFmtId="0" fontId="38" fillId="3" borderId="105" xfId="0" applyFont="1" applyFill="1" applyBorder="1" applyAlignment="1">
      <alignment horizontal="left" vertical="center" wrapText="1"/>
    </xf>
    <xf numFmtId="0" fontId="38" fillId="3" borderId="103" xfId="0" applyFont="1" applyFill="1" applyBorder="1" applyAlignment="1">
      <alignment horizontal="left" vertical="center" wrapText="1"/>
    </xf>
    <xf numFmtId="0" fontId="38" fillId="3" borderId="104" xfId="0" applyFont="1" applyFill="1" applyBorder="1" applyAlignment="1">
      <alignment horizontal="left" vertical="center" wrapText="1"/>
    </xf>
    <xf numFmtId="0" fontId="34" fillId="4" borderId="82" xfId="0" applyFont="1" applyFill="1" applyBorder="1" applyAlignment="1">
      <alignment horizontal="center"/>
    </xf>
    <xf numFmtId="0" fontId="34" fillId="4" borderId="83" xfId="0" applyFont="1" applyFill="1" applyBorder="1" applyAlignment="1">
      <alignment horizontal="center"/>
    </xf>
    <xf numFmtId="0" fontId="34" fillId="4" borderId="84" xfId="0" applyFont="1" applyFill="1" applyBorder="1" applyAlignment="1">
      <alignment horizontal="center"/>
    </xf>
    <xf numFmtId="0" fontId="38" fillId="0" borderId="108" xfId="0" applyFont="1" applyFill="1" applyBorder="1" applyAlignment="1">
      <alignment horizontal="center" vertical="center"/>
    </xf>
    <xf numFmtId="0" fontId="38" fillId="0" borderId="109" xfId="0" applyFont="1" applyFill="1" applyBorder="1" applyAlignment="1">
      <alignment horizontal="center" vertical="center"/>
    </xf>
    <xf numFmtId="0" fontId="38" fillId="0" borderId="110" xfId="0" applyFont="1" applyFill="1" applyBorder="1" applyAlignment="1">
      <alignment horizontal="center" vertical="center"/>
    </xf>
    <xf numFmtId="0" fontId="41" fillId="0" borderId="0" xfId="0" applyFont="1" applyFill="1" applyBorder="1" applyAlignment="1">
      <alignment horizontal="center" vertical="top" wrapText="1"/>
    </xf>
    <xf numFmtId="0" fontId="38" fillId="0" borderId="69" xfId="0" applyFont="1" applyFill="1" applyBorder="1" applyAlignment="1">
      <alignment horizontal="center" vertical="center"/>
    </xf>
    <xf numFmtId="0" fontId="38" fillId="0" borderId="89" xfId="0" applyFont="1" applyFill="1" applyBorder="1" applyAlignment="1">
      <alignment horizontal="center" vertical="center"/>
    </xf>
    <xf numFmtId="0" fontId="37" fillId="3" borderId="106" xfId="0" applyFont="1" applyFill="1" applyBorder="1" applyAlignment="1">
      <alignment horizontal="center"/>
    </xf>
    <xf numFmtId="0" fontId="37" fillId="3" borderId="107" xfId="0" applyFont="1" applyFill="1" applyBorder="1" applyAlignment="1">
      <alignment horizontal="center"/>
    </xf>
    <xf numFmtId="0" fontId="41" fillId="0" borderId="0" xfId="0" applyFont="1" applyFill="1" applyBorder="1" applyAlignment="1">
      <alignment horizontal="center"/>
    </xf>
    <xf numFmtId="0" fontId="35" fillId="3" borderId="98" xfId="0" applyFont="1" applyFill="1" applyBorder="1" applyAlignment="1">
      <alignment horizontal="left" vertical="center"/>
    </xf>
    <xf numFmtId="0" fontId="35" fillId="3" borderId="4" xfId="0" applyFont="1" applyFill="1" applyBorder="1" applyAlignment="1">
      <alignment horizontal="left" vertical="center"/>
    </xf>
    <xf numFmtId="0" fontId="35" fillId="3" borderId="1" xfId="0" applyFont="1" applyFill="1" applyBorder="1" applyAlignment="1">
      <alignment horizontal="center" vertical="center" wrapText="1"/>
    </xf>
    <xf numFmtId="0" fontId="35" fillId="3" borderId="77" xfId="0" applyFont="1" applyFill="1" applyBorder="1" applyAlignment="1">
      <alignment horizontal="center" vertical="center" wrapText="1"/>
    </xf>
    <xf numFmtId="0" fontId="34" fillId="4" borderId="70" xfId="0" applyFont="1" applyFill="1" applyBorder="1" applyAlignment="1">
      <alignment horizontal="center" vertical="center" wrapText="1"/>
    </xf>
    <xf numFmtId="0" fontId="34" fillId="4" borderId="71" xfId="0" applyFont="1" applyFill="1" applyBorder="1" applyAlignment="1">
      <alignment horizontal="center" vertical="center" wrapText="1"/>
    </xf>
    <xf numFmtId="0" fontId="34" fillId="4" borderId="72" xfId="0" applyFont="1" applyFill="1" applyBorder="1" applyAlignment="1">
      <alignment horizontal="center" vertical="center" wrapText="1"/>
    </xf>
    <xf numFmtId="0" fontId="35" fillId="3" borderId="99" xfId="0" applyFont="1" applyFill="1" applyBorder="1" applyAlignment="1">
      <alignment horizontal="left" vertical="center"/>
    </xf>
    <xf numFmtId="0" fontId="35" fillId="3" borderId="100" xfId="0" applyFont="1" applyFill="1" applyBorder="1" applyAlignment="1">
      <alignment horizontal="left" vertical="center"/>
    </xf>
    <xf numFmtId="0" fontId="35" fillId="3" borderId="74" xfId="0" applyFont="1" applyFill="1" applyBorder="1" applyAlignment="1">
      <alignment horizontal="center" vertical="center" wrapText="1"/>
    </xf>
    <xf numFmtId="0" fontId="35" fillId="3" borderId="75" xfId="0" applyFont="1" applyFill="1" applyBorder="1" applyAlignment="1">
      <alignment horizontal="center" vertical="center" wrapText="1"/>
    </xf>
    <xf numFmtId="0" fontId="22" fillId="0" borderId="0" xfId="0" quotePrefix="1" applyFont="1" applyFill="1" applyBorder="1" applyAlignment="1">
      <alignment horizontal="center"/>
    </xf>
    <xf numFmtId="0" fontId="6" fillId="0" borderId="0" xfId="0" applyFont="1" applyFill="1" applyBorder="1" applyAlignment="1">
      <alignment horizontal="center"/>
    </xf>
    <xf numFmtId="0" fontId="4" fillId="0" borderId="0" xfId="0" applyFont="1" applyFill="1" applyBorder="1" applyAlignment="1">
      <alignment horizontal="center" vertical="top" wrapText="1"/>
    </xf>
    <xf numFmtId="0" fontId="6" fillId="0" borderId="0" xfId="0" quotePrefix="1"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applyAlignment="1">
      <alignment horizontal="center" vertical="top" wrapText="1"/>
    </xf>
    <xf numFmtId="0" fontId="35" fillId="3" borderId="1" xfId="0" applyFont="1" applyFill="1" applyBorder="1" applyAlignment="1">
      <alignment horizontal="center" vertical="center"/>
    </xf>
    <xf numFmtId="0" fontId="35" fillId="3" borderId="77" xfId="0" applyFont="1" applyFill="1" applyBorder="1" applyAlignment="1">
      <alignment horizontal="center" vertical="center"/>
    </xf>
    <xf numFmtId="0" fontId="35" fillId="3" borderId="96" xfId="0" applyFont="1" applyFill="1" applyBorder="1" applyAlignment="1">
      <alignment horizontal="left" vertical="center"/>
    </xf>
    <xf numFmtId="0" fontId="35" fillId="3" borderId="97" xfId="0" applyFont="1" applyFill="1" applyBorder="1" applyAlignment="1">
      <alignment horizontal="left" vertical="center"/>
    </xf>
    <xf numFmtId="0" fontId="35" fillId="3" borderId="79" xfId="0" applyFont="1" applyFill="1" applyBorder="1" applyAlignment="1">
      <alignment horizontal="center" vertical="center"/>
    </xf>
    <xf numFmtId="0" fontId="35" fillId="3" borderId="80" xfId="0" applyFont="1" applyFill="1" applyBorder="1" applyAlignment="1">
      <alignment horizontal="center" vertical="center"/>
    </xf>
    <xf numFmtId="0" fontId="25" fillId="0" borderId="0" xfId="0" applyFont="1" applyFill="1" applyBorder="1" applyAlignment="1">
      <alignment horizontal="center" vertical="center" wrapText="1"/>
    </xf>
    <xf numFmtId="0" fontId="4" fillId="0" borderId="0" xfId="0" quotePrefix="1" applyFont="1" applyFill="1" applyBorder="1" applyAlignment="1">
      <alignment horizontal="center"/>
    </xf>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quotePrefix="1" applyFont="1" applyFill="1" applyBorder="1" applyAlignment="1">
      <alignment horizontal="center" vertical="center"/>
    </xf>
    <xf numFmtId="0" fontId="28" fillId="0" borderId="0" xfId="0" applyFont="1" applyFill="1" applyBorder="1" applyAlignment="1">
      <alignment horizontal="left"/>
    </xf>
    <xf numFmtId="0" fontId="2"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B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B1:AC54"/>
  <sheetViews>
    <sheetView showGridLines="0" topLeftCell="A42" zoomScaleNormal="100" zoomScaleSheetLayoutView="98" workbookViewId="0">
      <selection activeCell="AD54" sqref="A1:AD54"/>
    </sheetView>
  </sheetViews>
  <sheetFormatPr baseColWidth="10" defaultColWidth="11.453125" defaultRowHeight="13" x14ac:dyDescent="0.25"/>
  <cols>
    <col min="1" max="1" width="2" style="8" customWidth="1"/>
    <col min="2" max="2" width="0.6328125" style="8" customWidth="1"/>
    <col min="3" max="4" width="5" style="8" customWidth="1"/>
    <col min="5" max="5" width="7.36328125" style="8" customWidth="1"/>
    <col min="6" max="6" width="7.08984375" style="8" customWidth="1"/>
    <col min="7" max="7" width="5" style="8" customWidth="1"/>
    <col min="8" max="8" width="5.36328125" style="8" customWidth="1"/>
    <col min="9" max="9" width="4.54296875" style="8" customWidth="1"/>
    <col min="10" max="10" width="4.36328125" style="8" customWidth="1"/>
    <col min="11" max="11" width="3.36328125" style="8" customWidth="1"/>
    <col min="12" max="12" width="0.90625" style="8" customWidth="1"/>
    <col min="13" max="13" width="1.08984375" style="8" customWidth="1"/>
    <col min="14" max="14" width="2.6328125" style="8" customWidth="1"/>
    <col min="15" max="15" width="1.54296875" style="8" customWidth="1"/>
    <col min="16" max="21" width="3.6328125" style="8" customWidth="1"/>
    <col min="22" max="22" width="1.90625" style="8" customWidth="1"/>
    <col min="23" max="25" width="3.6328125" style="8" customWidth="1"/>
    <col min="26" max="26" width="1.6328125" style="8" customWidth="1"/>
    <col min="27" max="27" width="3.6328125" style="8" customWidth="1"/>
    <col min="28" max="28" width="4.54296875" style="8" customWidth="1"/>
    <col min="29" max="29" width="0.90625" style="8" customWidth="1"/>
    <col min="30" max="30" width="1.453125" style="8" customWidth="1"/>
    <col min="31" max="16384" width="11.453125" style="8"/>
  </cols>
  <sheetData>
    <row r="1" spans="2:29" ht="15.5" x14ac:dyDescent="0.3">
      <c r="C1" s="299" t="s">
        <v>111</v>
      </c>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9"/>
    </row>
    <row r="2" spans="2:29" ht="13.5" thickBot="1" x14ac:dyDescent="0.35">
      <c r="C2" s="10"/>
      <c r="D2" s="10"/>
      <c r="E2" s="10"/>
      <c r="F2" s="10"/>
      <c r="G2" s="10"/>
      <c r="H2" s="10"/>
      <c r="I2" s="10"/>
      <c r="J2" s="10"/>
      <c r="K2" s="10"/>
      <c r="L2" s="10"/>
      <c r="M2" s="10"/>
      <c r="N2" s="10"/>
      <c r="O2" s="10"/>
      <c r="P2" s="10"/>
      <c r="Q2" s="10"/>
      <c r="R2" s="10"/>
      <c r="S2" s="10"/>
      <c r="T2" s="10"/>
      <c r="U2" s="10"/>
      <c r="V2" s="10"/>
      <c r="W2" s="10"/>
      <c r="X2" s="10"/>
      <c r="Y2" s="10"/>
      <c r="Z2" s="10"/>
      <c r="AA2" s="10"/>
      <c r="AB2" s="10"/>
      <c r="AC2" s="9"/>
    </row>
    <row r="3" spans="2:29" ht="13.5" thickTop="1" x14ac:dyDescent="0.2">
      <c r="B3" s="11"/>
      <c r="C3" s="12"/>
      <c r="D3" s="12"/>
      <c r="E3" s="12"/>
      <c r="F3" s="12"/>
      <c r="G3" s="12"/>
      <c r="H3" s="12"/>
      <c r="I3" s="12"/>
      <c r="J3" s="13"/>
      <c r="K3" s="300" t="s">
        <v>21</v>
      </c>
      <c r="L3" s="300"/>
      <c r="M3" s="300"/>
      <c r="N3" s="300"/>
      <c r="O3" s="300"/>
      <c r="P3" s="300"/>
      <c r="Q3" s="14"/>
      <c r="R3" s="13"/>
      <c r="S3" s="300" t="s">
        <v>22</v>
      </c>
      <c r="T3" s="300"/>
      <c r="U3" s="300"/>
      <c r="V3" s="15" t="s">
        <v>23</v>
      </c>
      <c r="W3" s="300" t="s">
        <v>24</v>
      </c>
      <c r="X3" s="300"/>
      <c r="Y3" s="300"/>
      <c r="Z3" s="301"/>
      <c r="AA3" s="300"/>
      <c r="AB3" s="300"/>
      <c r="AC3" s="16"/>
    </row>
    <row r="4" spans="2:29" ht="12.75" customHeight="1" x14ac:dyDescent="0.25">
      <c r="B4" s="17"/>
      <c r="C4" s="18" t="s">
        <v>25</v>
      </c>
      <c r="D4" s="19"/>
      <c r="E4" s="310" t="s">
        <v>203</v>
      </c>
      <c r="F4" s="311"/>
      <c r="G4" s="311"/>
      <c r="H4" s="311"/>
      <c r="I4" s="312"/>
      <c r="K4" s="302" t="s">
        <v>204</v>
      </c>
      <c r="L4" s="303"/>
      <c r="M4" s="303"/>
      <c r="N4" s="303"/>
      <c r="O4" s="303"/>
      <c r="P4" s="304"/>
      <c r="Q4" s="253" t="s">
        <v>26</v>
      </c>
      <c r="R4" s="253"/>
      <c r="S4" s="305"/>
      <c r="T4" s="306"/>
      <c r="U4" s="307"/>
      <c r="V4" s="20" t="s">
        <v>4</v>
      </c>
      <c r="W4" s="134"/>
      <c r="X4" s="134"/>
      <c r="Y4" s="134"/>
      <c r="Z4" s="20" t="s">
        <v>27</v>
      </c>
      <c r="AA4" s="134"/>
      <c r="AB4" s="134"/>
      <c r="AC4" s="21"/>
    </row>
    <row r="5" spans="2:29" ht="8.15" customHeight="1" x14ac:dyDescent="0.25">
      <c r="B5" s="17"/>
      <c r="C5" s="22"/>
      <c r="D5" s="22"/>
      <c r="E5" s="22"/>
      <c r="F5" s="22"/>
      <c r="G5" s="22"/>
      <c r="H5" s="22"/>
      <c r="I5" s="22"/>
      <c r="J5" s="22"/>
      <c r="K5" s="22"/>
      <c r="L5" s="22"/>
      <c r="M5" s="22"/>
      <c r="N5" s="22"/>
      <c r="O5" s="22"/>
      <c r="P5" s="22"/>
      <c r="Q5" s="22"/>
      <c r="R5" s="22"/>
      <c r="S5" s="23"/>
      <c r="T5" s="23"/>
      <c r="U5" s="23"/>
      <c r="V5" s="22"/>
      <c r="W5" s="23"/>
      <c r="X5" s="23"/>
      <c r="Y5" s="23"/>
      <c r="Z5" s="22"/>
      <c r="AA5" s="23"/>
      <c r="AB5" s="23"/>
      <c r="AC5" s="24"/>
    </row>
    <row r="6" spans="2:29" ht="8.15" customHeight="1" thickBot="1" x14ac:dyDescent="0.3">
      <c r="B6" s="17"/>
      <c r="C6" s="19"/>
      <c r="D6" s="19"/>
      <c r="E6" s="19"/>
      <c r="F6" s="19"/>
      <c r="G6" s="22"/>
      <c r="H6" s="22"/>
      <c r="I6" s="19"/>
      <c r="J6" s="19"/>
      <c r="K6" s="19"/>
      <c r="L6" s="25"/>
      <c r="M6" s="25"/>
      <c r="N6" s="19"/>
      <c r="O6" s="19"/>
      <c r="P6" s="25"/>
      <c r="Q6" s="25"/>
      <c r="R6" s="25"/>
      <c r="S6" s="25"/>
      <c r="T6" s="25"/>
      <c r="U6" s="25"/>
      <c r="V6" s="19"/>
      <c r="W6" s="25"/>
      <c r="X6" s="25"/>
      <c r="Y6" s="25"/>
      <c r="Z6" s="19"/>
      <c r="AA6" s="23"/>
      <c r="AB6" s="23"/>
      <c r="AC6" s="24"/>
    </row>
    <row r="7" spans="2:29" ht="13.5" thickTop="1" x14ac:dyDescent="0.3">
      <c r="B7" s="26"/>
      <c r="C7" s="292" t="s">
        <v>28</v>
      </c>
      <c r="D7" s="292"/>
      <c r="E7" s="292"/>
      <c r="F7" s="292"/>
      <c r="G7" s="292"/>
      <c r="H7" s="292"/>
      <c r="I7" s="292"/>
      <c r="J7" s="292"/>
      <c r="K7" s="292"/>
      <c r="L7" s="27"/>
      <c r="M7" s="28"/>
      <c r="N7" s="292" t="s">
        <v>29</v>
      </c>
      <c r="O7" s="292"/>
      <c r="P7" s="292"/>
      <c r="Q7" s="292"/>
      <c r="R7" s="292"/>
      <c r="S7" s="292"/>
      <c r="T7" s="292"/>
      <c r="U7" s="292"/>
      <c r="V7" s="292"/>
      <c r="W7" s="292"/>
      <c r="X7" s="292"/>
      <c r="Y7" s="292"/>
      <c r="Z7" s="292"/>
      <c r="AA7" s="292"/>
      <c r="AB7" s="292"/>
      <c r="AC7" s="24"/>
    </row>
    <row r="8" spans="2:29" x14ac:dyDescent="0.3">
      <c r="B8" s="26"/>
      <c r="C8" s="29" t="s">
        <v>30</v>
      </c>
      <c r="D8" s="30" t="s">
        <v>31</v>
      </c>
      <c r="E8" s="30" t="s">
        <v>32</v>
      </c>
      <c r="F8" s="30" t="s">
        <v>33</v>
      </c>
      <c r="G8" s="293" t="s">
        <v>34</v>
      </c>
      <c r="H8" s="294"/>
      <c r="I8" s="294"/>
      <c r="J8" s="295"/>
      <c r="K8" s="31"/>
      <c r="L8" s="32"/>
      <c r="M8" s="33"/>
      <c r="N8" s="296" t="s">
        <v>35</v>
      </c>
      <c r="O8" s="297"/>
      <c r="P8" s="297"/>
      <c r="Q8" s="297"/>
      <c r="R8" s="297"/>
      <c r="S8" s="297"/>
      <c r="T8" s="298"/>
      <c r="U8" s="34"/>
      <c r="V8" s="296" t="s">
        <v>36</v>
      </c>
      <c r="W8" s="297"/>
      <c r="X8" s="297"/>
      <c r="Y8" s="297"/>
      <c r="Z8" s="297"/>
      <c r="AA8" s="297"/>
      <c r="AB8" s="298"/>
      <c r="AC8" s="24"/>
    </row>
    <row r="9" spans="2:29" x14ac:dyDescent="0.4">
      <c r="B9" s="26"/>
      <c r="C9" s="35"/>
      <c r="D9" s="36" t="s">
        <v>37</v>
      </c>
      <c r="E9" s="36" t="s">
        <v>38</v>
      </c>
      <c r="F9" s="36" t="s">
        <v>39</v>
      </c>
      <c r="G9" s="37" t="s">
        <v>40</v>
      </c>
      <c r="H9" s="37" t="s">
        <v>41</v>
      </c>
      <c r="I9" s="37" t="s">
        <v>42</v>
      </c>
      <c r="J9" s="38" t="s">
        <v>43</v>
      </c>
      <c r="K9" s="31"/>
      <c r="L9" s="32"/>
      <c r="M9" s="33"/>
      <c r="N9" s="39" t="s">
        <v>44</v>
      </c>
      <c r="O9" s="40"/>
      <c r="P9" s="40"/>
      <c r="Q9" s="40"/>
      <c r="R9" s="40" t="s">
        <v>23</v>
      </c>
      <c r="S9" s="40"/>
      <c r="T9" s="41">
        <v>20</v>
      </c>
      <c r="U9" s="34"/>
      <c r="V9" s="39" t="s">
        <v>44</v>
      </c>
      <c r="W9" s="40"/>
      <c r="X9" s="40"/>
      <c r="Y9" s="40"/>
      <c r="Z9" s="40"/>
      <c r="AA9" s="40"/>
      <c r="AB9" s="41" t="s">
        <v>4</v>
      </c>
      <c r="AC9" s="24"/>
    </row>
    <row r="10" spans="2:29" x14ac:dyDescent="0.4">
      <c r="B10" s="26"/>
      <c r="C10" s="42">
        <v>1</v>
      </c>
      <c r="D10" s="43"/>
      <c r="E10" s="43"/>
      <c r="F10" s="43" t="str">
        <f>Calificaciones!E11</f>
        <v>I</v>
      </c>
      <c r="G10" s="44">
        <f>Calificaciones!B25</f>
        <v>4.75</v>
      </c>
      <c r="H10" s="44">
        <f>Calificaciones!C25</f>
        <v>5.61</v>
      </c>
      <c r="I10" s="44">
        <f>Calificaciones!D25</f>
        <v>3.13</v>
      </c>
      <c r="J10" s="45">
        <f>Calificaciones!E25</f>
        <v>2.35</v>
      </c>
      <c r="K10" s="32"/>
      <c r="L10" s="32"/>
      <c r="M10" s="33"/>
      <c r="N10" s="46" t="s">
        <v>45</v>
      </c>
      <c r="O10" s="47"/>
      <c r="P10" s="47"/>
      <c r="Q10" s="47"/>
      <c r="R10" s="47" t="s">
        <v>23</v>
      </c>
      <c r="S10" s="47"/>
      <c r="T10" s="48">
        <v>21</v>
      </c>
      <c r="U10" s="34"/>
      <c r="V10" s="46" t="s">
        <v>45</v>
      </c>
      <c r="W10" s="47"/>
      <c r="X10" s="47"/>
      <c r="Y10" s="47"/>
      <c r="Z10" s="47"/>
      <c r="AA10" s="47"/>
      <c r="AB10" s="48" t="s">
        <v>4</v>
      </c>
      <c r="AC10" s="24"/>
    </row>
    <row r="11" spans="2:29" x14ac:dyDescent="0.4">
      <c r="B11" s="26"/>
      <c r="C11" s="49"/>
      <c r="D11" s="50"/>
      <c r="E11" s="50"/>
      <c r="F11" s="50"/>
      <c r="G11" s="51"/>
      <c r="H11" s="51"/>
      <c r="I11" s="51"/>
      <c r="J11" s="52"/>
      <c r="K11" s="32"/>
      <c r="L11" s="32"/>
      <c r="M11" s="33"/>
      <c r="N11" s="53" t="s">
        <v>46</v>
      </c>
      <c r="O11" s="54"/>
      <c r="P11" s="54"/>
      <c r="Q11" s="54"/>
      <c r="R11" s="54"/>
      <c r="S11" s="54"/>
      <c r="T11" s="55" t="s">
        <v>4</v>
      </c>
      <c r="U11" s="34"/>
      <c r="V11" s="53" t="s">
        <v>46</v>
      </c>
      <c r="W11" s="54"/>
      <c r="X11" s="54"/>
      <c r="Y11" s="54"/>
      <c r="Z11" s="54"/>
      <c r="AA11" s="54"/>
      <c r="AB11" s="55" t="s">
        <v>4</v>
      </c>
      <c r="AC11" s="24"/>
    </row>
    <row r="12" spans="2:29" x14ac:dyDescent="0.3">
      <c r="B12" s="26"/>
      <c r="C12" s="32"/>
      <c r="D12" s="32"/>
      <c r="E12" s="32"/>
      <c r="F12" s="32"/>
      <c r="G12" s="32"/>
      <c r="H12" s="32"/>
      <c r="I12" s="32"/>
      <c r="J12" s="32"/>
      <c r="K12" s="32"/>
      <c r="L12" s="32"/>
      <c r="M12" s="33"/>
      <c r="N12" s="32"/>
      <c r="O12" s="32"/>
      <c r="P12" s="32"/>
      <c r="Q12" s="32"/>
      <c r="R12" s="32"/>
      <c r="S12" s="32"/>
      <c r="T12" s="32"/>
      <c r="U12" s="32"/>
      <c r="V12" s="32"/>
      <c r="W12" s="32"/>
      <c r="X12" s="32"/>
      <c r="Y12" s="32"/>
      <c r="Z12" s="32"/>
      <c r="AA12" s="32"/>
      <c r="AB12" s="32"/>
      <c r="AC12" s="24"/>
    </row>
    <row r="13" spans="2:29" x14ac:dyDescent="0.3">
      <c r="B13" s="26"/>
      <c r="C13" s="248"/>
      <c r="D13" s="248"/>
      <c r="E13" s="248"/>
      <c r="F13" s="248"/>
      <c r="G13" s="248"/>
      <c r="H13" s="248"/>
      <c r="I13" s="248"/>
      <c r="J13" s="248"/>
      <c r="K13" s="248"/>
      <c r="L13" s="32"/>
      <c r="M13" s="33"/>
      <c r="N13" s="296" t="s">
        <v>47</v>
      </c>
      <c r="O13" s="297"/>
      <c r="P13" s="297"/>
      <c r="Q13" s="297"/>
      <c r="R13" s="297"/>
      <c r="S13" s="297"/>
      <c r="T13" s="298"/>
      <c r="U13" s="32"/>
      <c r="V13" s="296" t="s">
        <v>48</v>
      </c>
      <c r="W13" s="297"/>
      <c r="X13" s="297"/>
      <c r="Y13" s="297"/>
      <c r="Z13" s="297"/>
      <c r="AA13" s="297"/>
      <c r="AB13" s="298"/>
      <c r="AC13" s="56"/>
    </row>
    <row r="14" spans="2:29" ht="14" x14ac:dyDescent="0.4">
      <c r="B14" s="26"/>
      <c r="C14" s="57" t="s">
        <v>49</v>
      </c>
      <c r="D14" s="58"/>
      <c r="E14" s="58"/>
      <c r="F14" s="58"/>
      <c r="G14" s="58"/>
      <c r="H14" s="58"/>
      <c r="I14" s="250" t="s">
        <v>4</v>
      </c>
      <c r="J14" s="308"/>
      <c r="K14" s="309"/>
      <c r="L14" s="59"/>
      <c r="M14" s="32"/>
      <c r="N14" s="39" t="s">
        <v>12</v>
      </c>
      <c r="O14" s="40"/>
      <c r="P14" s="40"/>
      <c r="Q14" s="40"/>
      <c r="R14" s="40"/>
      <c r="S14" s="40"/>
      <c r="T14" s="41">
        <v>41</v>
      </c>
      <c r="U14" s="32"/>
      <c r="V14" s="39" t="s">
        <v>50</v>
      </c>
      <c r="W14" s="40"/>
      <c r="X14" s="40"/>
      <c r="Y14" s="40"/>
      <c r="Z14" s="40"/>
      <c r="AA14" s="40"/>
      <c r="AB14" s="41" t="s">
        <v>4</v>
      </c>
      <c r="AC14" s="56"/>
    </row>
    <row r="15" spans="2:29" ht="14" x14ac:dyDescent="0.4">
      <c r="B15" s="26"/>
      <c r="C15" s="46" t="s">
        <v>51</v>
      </c>
      <c r="D15" s="47"/>
      <c r="E15" s="47"/>
      <c r="F15" s="47"/>
      <c r="G15" s="47"/>
      <c r="H15" s="47"/>
      <c r="I15" s="226" t="s">
        <v>4</v>
      </c>
      <c r="J15" s="280"/>
      <c r="K15" s="281"/>
      <c r="L15" s="59"/>
      <c r="M15" s="32"/>
      <c r="N15" s="46" t="s">
        <v>52</v>
      </c>
      <c r="O15" s="47"/>
      <c r="P15" s="47"/>
      <c r="Q15" s="47"/>
      <c r="R15" s="47"/>
      <c r="S15" s="47"/>
      <c r="T15" s="48">
        <v>10</v>
      </c>
      <c r="U15" s="32"/>
      <c r="V15" s="60" t="s">
        <v>53</v>
      </c>
      <c r="W15" s="61"/>
      <c r="X15" s="61"/>
      <c r="Y15" s="61"/>
      <c r="Z15" s="61"/>
      <c r="AA15" s="61"/>
      <c r="AB15" s="62" t="s">
        <v>4</v>
      </c>
      <c r="AC15" s="56"/>
    </row>
    <row r="16" spans="2:29" ht="14" x14ac:dyDescent="0.4">
      <c r="B16" s="26"/>
      <c r="C16" s="46" t="s">
        <v>54</v>
      </c>
      <c r="D16" s="47"/>
      <c r="E16" s="47"/>
      <c r="F16" s="47"/>
      <c r="G16" s="47"/>
      <c r="H16" s="47"/>
      <c r="I16" s="226" t="s">
        <v>4</v>
      </c>
      <c r="J16" s="280"/>
      <c r="K16" s="281"/>
      <c r="L16" s="59"/>
      <c r="M16" s="32"/>
      <c r="N16" s="53" t="s">
        <v>55</v>
      </c>
      <c r="O16" s="54"/>
      <c r="P16" s="54"/>
      <c r="Q16" s="54"/>
      <c r="R16" s="54"/>
      <c r="S16" s="54"/>
      <c r="T16" s="55">
        <v>30</v>
      </c>
      <c r="U16" s="32"/>
      <c r="V16" s="63" t="s">
        <v>56</v>
      </c>
      <c r="W16" s="64"/>
      <c r="X16" s="64"/>
      <c r="Y16" s="223" t="s">
        <v>4</v>
      </c>
      <c r="Z16" s="288"/>
      <c r="AA16" s="288"/>
      <c r="AB16" s="289"/>
      <c r="AC16" s="56"/>
    </row>
    <row r="17" spans="2:29" ht="14" x14ac:dyDescent="0.4">
      <c r="B17" s="26"/>
      <c r="C17" s="46" t="s">
        <v>57</v>
      </c>
      <c r="D17" s="47"/>
      <c r="E17" s="47"/>
      <c r="F17" s="47"/>
      <c r="G17" s="47"/>
      <c r="H17" s="47"/>
      <c r="I17" s="226"/>
      <c r="J17" s="280"/>
      <c r="K17" s="281"/>
      <c r="L17" s="59"/>
      <c r="M17" s="32"/>
      <c r="N17" s="32"/>
      <c r="O17" s="32"/>
      <c r="P17" s="32"/>
      <c r="Q17" s="32"/>
      <c r="R17" s="32"/>
      <c r="S17" s="32"/>
      <c r="T17" s="32"/>
      <c r="U17" s="32"/>
      <c r="V17" s="272"/>
      <c r="W17" s="290"/>
      <c r="X17" s="290"/>
      <c r="Y17" s="290"/>
      <c r="Z17" s="290"/>
      <c r="AA17" s="290"/>
      <c r="AB17" s="291"/>
      <c r="AC17" s="56"/>
    </row>
    <row r="18" spans="2:29" ht="14" x14ac:dyDescent="0.4">
      <c r="B18" s="26"/>
      <c r="C18" s="46" t="s">
        <v>58</v>
      </c>
      <c r="D18" s="47"/>
      <c r="E18" s="47"/>
      <c r="F18" s="47"/>
      <c r="G18" s="47"/>
      <c r="H18" s="47"/>
      <c r="I18" s="226">
        <v>1</v>
      </c>
      <c r="J18" s="280"/>
      <c r="K18" s="281"/>
      <c r="L18" s="59"/>
      <c r="M18" s="32"/>
      <c r="N18" s="32"/>
      <c r="O18" s="32"/>
      <c r="P18" s="32"/>
      <c r="Q18" s="32"/>
      <c r="R18" s="32"/>
      <c r="S18" s="32"/>
      <c r="T18" s="32"/>
      <c r="U18" s="32"/>
      <c r="V18" s="32"/>
      <c r="W18" s="32"/>
      <c r="X18" s="32"/>
      <c r="Y18" s="32"/>
      <c r="Z18" s="32"/>
      <c r="AA18" s="32"/>
      <c r="AB18" s="32"/>
      <c r="AC18" s="56"/>
    </row>
    <row r="19" spans="2:29" ht="14" x14ac:dyDescent="0.4">
      <c r="B19" s="26"/>
      <c r="C19" s="46" t="s">
        <v>59</v>
      </c>
      <c r="D19" s="47"/>
      <c r="E19" s="47"/>
      <c r="F19" s="47"/>
      <c r="G19" s="47"/>
      <c r="H19" s="47"/>
      <c r="I19" s="226" t="s">
        <v>4</v>
      </c>
      <c r="J19" s="280"/>
      <c r="K19" s="281"/>
      <c r="L19" s="59"/>
      <c r="M19" s="32"/>
      <c r="N19" s="248" t="s">
        <v>60</v>
      </c>
      <c r="O19" s="248"/>
      <c r="P19" s="248"/>
      <c r="Q19" s="248"/>
      <c r="R19" s="248"/>
      <c r="S19" s="248"/>
      <c r="T19" s="248"/>
      <c r="U19" s="248"/>
      <c r="V19" s="248"/>
      <c r="W19" s="248"/>
      <c r="X19" s="248"/>
      <c r="Y19" s="248"/>
      <c r="Z19" s="248"/>
      <c r="AA19" s="248"/>
      <c r="AB19" s="248"/>
      <c r="AC19" s="56"/>
    </row>
    <row r="20" spans="2:29" ht="14" x14ac:dyDescent="0.4">
      <c r="B20" s="26"/>
      <c r="C20" s="46" t="s">
        <v>61</v>
      </c>
      <c r="D20" s="47"/>
      <c r="E20" s="47"/>
      <c r="F20" s="47"/>
      <c r="G20" s="47"/>
      <c r="H20" s="47"/>
      <c r="I20" s="282">
        <v>44821</v>
      </c>
      <c r="J20" s="283"/>
      <c r="K20" s="284"/>
      <c r="L20" s="59"/>
      <c r="M20" s="32"/>
      <c r="N20" s="57" t="s">
        <v>62</v>
      </c>
      <c r="O20" s="58"/>
      <c r="P20" s="58"/>
      <c r="Q20" s="58"/>
      <c r="R20" s="58"/>
      <c r="S20" s="58"/>
      <c r="T20" s="58"/>
      <c r="U20" s="58"/>
      <c r="V20" s="58"/>
      <c r="W20" s="58"/>
      <c r="X20" s="58"/>
      <c r="Y20" s="65"/>
      <c r="Z20" s="250">
        <v>40</v>
      </c>
      <c r="AA20" s="251"/>
      <c r="AB20" s="252"/>
      <c r="AC20" s="56"/>
    </row>
    <row r="21" spans="2:29" x14ac:dyDescent="0.3">
      <c r="B21" s="26"/>
      <c r="C21" s="53" t="s">
        <v>63</v>
      </c>
      <c r="D21" s="54"/>
      <c r="E21" s="54"/>
      <c r="F21" s="54"/>
      <c r="G21" s="54"/>
      <c r="H21" s="54"/>
      <c r="I21" s="285" t="s">
        <v>64</v>
      </c>
      <c r="J21" s="286"/>
      <c r="K21" s="287"/>
      <c r="L21" s="59"/>
      <c r="M21" s="32"/>
      <c r="N21" s="46" t="s">
        <v>65</v>
      </c>
      <c r="O21" s="47"/>
      <c r="P21" s="47"/>
      <c r="Q21" s="47"/>
      <c r="R21" s="47"/>
      <c r="S21" s="47"/>
      <c r="T21" s="47"/>
      <c r="U21" s="47"/>
      <c r="V21" s="47"/>
      <c r="W21" s="47"/>
      <c r="X21" s="47"/>
      <c r="Y21" s="66"/>
      <c r="Z21" s="226">
        <v>42</v>
      </c>
      <c r="AA21" s="242"/>
      <c r="AB21" s="243"/>
      <c r="AC21" s="56"/>
    </row>
    <row r="22" spans="2:29" x14ac:dyDescent="0.3">
      <c r="B22" s="26"/>
      <c r="C22" s="32"/>
      <c r="D22" s="32"/>
      <c r="E22" s="32"/>
      <c r="F22" s="32"/>
      <c r="G22" s="32"/>
      <c r="H22" s="32"/>
      <c r="I22" s="32"/>
      <c r="J22" s="32"/>
      <c r="K22" s="32"/>
      <c r="L22" s="67"/>
      <c r="M22" s="32"/>
      <c r="N22" s="46" t="s">
        <v>66</v>
      </c>
      <c r="O22" s="47"/>
      <c r="P22" s="47"/>
      <c r="Q22" s="47"/>
      <c r="R22" s="47"/>
      <c r="S22" s="47"/>
      <c r="T22" s="47"/>
      <c r="U22" s="47"/>
      <c r="V22" s="47"/>
      <c r="W22" s="47"/>
      <c r="X22" s="47"/>
      <c r="Y22" s="66"/>
      <c r="Z22" s="226" t="s">
        <v>4</v>
      </c>
      <c r="AA22" s="242"/>
      <c r="AB22" s="243"/>
      <c r="AC22" s="56"/>
    </row>
    <row r="23" spans="2:29" x14ac:dyDescent="0.3">
      <c r="B23" s="26"/>
      <c r="C23" s="279" t="s">
        <v>67</v>
      </c>
      <c r="D23" s="279"/>
      <c r="E23" s="279"/>
      <c r="F23" s="279"/>
      <c r="G23" s="279"/>
      <c r="H23" s="279"/>
      <c r="I23" s="279"/>
      <c r="J23" s="279"/>
      <c r="K23" s="279"/>
      <c r="L23" s="67"/>
      <c r="M23" s="32"/>
      <c r="N23" s="46" t="s">
        <v>68</v>
      </c>
      <c r="O23" s="47"/>
      <c r="P23" s="47"/>
      <c r="Q23" s="47"/>
      <c r="R23" s="47"/>
      <c r="S23" s="47"/>
      <c r="T23" s="47"/>
      <c r="U23" s="47"/>
      <c r="V23" s="47"/>
      <c r="W23" s="47"/>
      <c r="X23" s="47"/>
      <c r="Y23" s="66"/>
      <c r="Z23" s="226" t="s">
        <v>4</v>
      </c>
      <c r="AA23" s="242"/>
      <c r="AB23" s="243"/>
      <c r="AC23" s="56"/>
    </row>
    <row r="24" spans="2:29" x14ac:dyDescent="0.3">
      <c r="B24" s="26"/>
      <c r="C24" s="248" t="s">
        <v>0</v>
      </c>
      <c r="D24" s="248"/>
      <c r="E24" s="248"/>
      <c r="F24" s="248"/>
      <c r="G24" s="248"/>
      <c r="H24" s="248"/>
      <c r="I24" s="248"/>
      <c r="J24" s="248"/>
      <c r="K24" s="248"/>
      <c r="L24" s="67"/>
      <c r="M24" s="32"/>
      <c r="N24" s="46" t="s">
        <v>69</v>
      </c>
      <c r="O24" s="47"/>
      <c r="P24" s="47"/>
      <c r="Q24" s="47"/>
      <c r="R24" s="47"/>
      <c r="S24" s="47"/>
      <c r="T24" s="47"/>
      <c r="U24" s="47"/>
      <c r="V24" s="47"/>
      <c r="W24" s="47"/>
      <c r="X24" s="47"/>
      <c r="Y24" s="68"/>
      <c r="Z24" s="226" t="s">
        <v>4</v>
      </c>
      <c r="AA24" s="242"/>
      <c r="AB24" s="243"/>
      <c r="AC24" s="56"/>
    </row>
    <row r="25" spans="2:29" x14ac:dyDescent="0.3">
      <c r="B25" s="26"/>
      <c r="C25" s="57" t="str">
        <f>+Calificaciones!B4</f>
        <v>Número de luces</v>
      </c>
      <c r="D25" s="58"/>
      <c r="E25" s="58"/>
      <c r="F25" s="58"/>
      <c r="G25" s="58"/>
      <c r="H25" s="58"/>
      <c r="I25" s="217">
        <f>Calificaciones!C4</f>
        <v>1</v>
      </c>
      <c r="J25" s="275"/>
      <c r="K25" s="276"/>
      <c r="L25" s="59"/>
      <c r="M25" s="32"/>
      <c r="N25" s="53" t="s">
        <v>70</v>
      </c>
      <c r="O25" s="54"/>
      <c r="P25" s="54"/>
      <c r="Q25" s="54"/>
      <c r="R25" s="54"/>
      <c r="S25" s="54"/>
      <c r="T25" s="54"/>
      <c r="U25" s="54"/>
      <c r="V25" s="54"/>
      <c r="W25" s="54"/>
      <c r="X25" s="54"/>
      <c r="Y25" s="69"/>
      <c r="Z25" s="211" t="s">
        <v>4</v>
      </c>
      <c r="AA25" s="212"/>
      <c r="AB25" s="213"/>
      <c r="AC25" s="56"/>
    </row>
    <row r="26" spans="2:29" x14ac:dyDescent="0.3">
      <c r="B26" s="26"/>
      <c r="C26" s="46" t="str">
        <f>+Calificaciones!B5</f>
        <v>Longitud luz menor (m)</v>
      </c>
      <c r="D26" s="47"/>
      <c r="E26" s="47"/>
      <c r="F26" s="47"/>
      <c r="G26" s="47"/>
      <c r="H26" s="47"/>
      <c r="I26" s="256">
        <f>Calificaciones!C5</f>
        <v>0</v>
      </c>
      <c r="J26" s="257"/>
      <c r="K26" s="258"/>
      <c r="L26" s="59"/>
      <c r="M26" s="32"/>
      <c r="N26" s="32"/>
      <c r="O26" s="32"/>
      <c r="P26" s="32"/>
      <c r="Q26" s="32"/>
      <c r="R26" s="32"/>
      <c r="S26" s="32"/>
      <c r="T26" s="32"/>
      <c r="U26" s="32"/>
      <c r="V26" s="32"/>
      <c r="W26" s="32"/>
      <c r="X26" s="32"/>
      <c r="Y26" s="32"/>
      <c r="Z26" s="32"/>
      <c r="AA26" s="32"/>
      <c r="AB26" s="32"/>
      <c r="AC26" s="56"/>
    </row>
    <row r="27" spans="2:29" x14ac:dyDescent="0.3">
      <c r="B27" s="26"/>
      <c r="C27" s="46" t="str">
        <f>+Calificaciones!B6</f>
        <v>Longitud luz mayor (m)</v>
      </c>
      <c r="D27" s="47"/>
      <c r="E27" s="47"/>
      <c r="F27" s="47"/>
      <c r="G27" s="47"/>
      <c r="H27" s="47"/>
      <c r="I27" s="256">
        <f>Calificaciones!C6</f>
        <v>90.31</v>
      </c>
      <c r="J27" s="257"/>
      <c r="K27" s="258"/>
      <c r="L27" s="59"/>
      <c r="M27" s="32"/>
      <c r="N27" s="70" t="s">
        <v>71</v>
      </c>
      <c r="O27" s="71"/>
      <c r="P27" s="71"/>
      <c r="Q27" s="71"/>
      <c r="R27" s="71"/>
      <c r="S27" s="71"/>
      <c r="T27" s="71"/>
      <c r="U27" s="71"/>
      <c r="V27" s="71"/>
      <c r="W27" s="71"/>
      <c r="X27" s="71"/>
      <c r="Y27" s="72"/>
      <c r="Z27" s="250" t="s">
        <v>4</v>
      </c>
      <c r="AA27" s="251"/>
      <c r="AB27" s="252"/>
      <c r="AC27" s="56"/>
    </row>
    <row r="28" spans="2:29" x14ac:dyDescent="0.3">
      <c r="B28" s="26"/>
      <c r="C28" s="46" t="str">
        <f>+Calificaciones!B7</f>
        <v>Longitud total (m)</v>
      </c>
      <c r="D28" s="47"/>
      <c r="E28" s="47"/>
      <c r="F28" s="47"/>
      <c r="G28" s="47"/>
      <c r="H28" s="47"/>
      <c r="I28" s="256">
        <f>Calificaciones!C7</f>
        <v>91.3</v>
      </c>
      <c r="J28" s="257"/>
      <c r="K28" s="258"/>
      <c r="L28" s="59"/>
      <c r="M28" s="32"/>
      <c r="N28" s="73" t="s">
        <v>72</v>
      </c>
      <c r="O28" s="74"/>
      <c r="P28" s="74"/>
      <c r="Q28" s="74"/>
      <c r="R28" s="74"/>
      <c r="S28" s="74"/>
      <c r="T28" s="74"/>
      <c r="U28" s="74"/>
      <c r="V28" s="74"/>
      <c r="W28" s="74"/>
      <c r="X28" s="74"/>
      <c r="Y28" s="75"/>
      <c r="Z28" s="211" t="s">
        <v>4</v>
      </c>
      <c r="AA28" s="212"/>
      <c r="AB28" s="213"/>
      <c r="AC28" s="56"/>
    </row>
    <row r="29" spans="2:29" x14ac:dyDescent="0.3">
      <c r="B29" s="26"/>
      <c r="C29" s="46" t="str">
        <f>+Calificaciones!B8</f>
        <v>Ancho separador (m)</v>
      </c>
      <c r="D29" s="47"/>
      <c r="E29" s="47"/>
      <c r="F29" s="47"/>
      <c r="G29" s="47"/>
      <c r="H29" s="47"/>
      <c r="I29" s="256" t="str">
        <f>Calificaciones!C8</f>
        <v>N/A</v>
      </c>
      <c r="J29" s="257"/>
      <c r="K29" s="258"/>
      <c r="L29" s="59"/>
      <c r="M29" s="32"/>
      <c r="N29" s="76"/>
      <c r="O29" s="76"/>
      <c r="P29" s="76"/>
      <c r="Q29" s="76"/>
      <c r="R29" s="76"/>
      <c r="S29" s="76"/>
      <c r="T29" s="76"/>
      <c r="U29" s="76"/>
      <c r="V29" s="76"/>
      <c r="W29" s="76"/>
      <c r="X29" s="76"/>
      <c r="Y29" s="76"/>
      <c r="Z29" s="76"/>
      <c r="AA29" s="76"/>
      <c r="AB29" s="76"/>
      <c r="AC29" s="56"/>
    </row>
    <row r="30" spans="2:29" x14ac:dyDescent="0.3">
      <c r="B30" s="26"/>
      <c r="C30" s="46" t="str">
        <f>+Calificaciones!B9</f>
        <v>Ancho bordillo izquierda (m)</v>
      </c>
      <c r="D30" s="47"/>
      <c r="E30" s="47"/>
      <c r="F30" s="47"/>
      <c r="G30" s="47"/>
      <c r="H30" s="47"/>
      <c r="I30" s="256">
        <f>Calificaciones!C9</f>
        <v>1.23</v>
      </c>
      <c r="J30" s="257"/>
      <c r="K30" s="258"/>
      <c r="L30" s="59"/>
      <c r="M30" s="32"/>
      <c r="N30" s="278" t="s">
        <v>73</v>
      </c>
      <c r="O30" s="278"/>
      <c r="P30" s="278"/>
      <c r="Q30" s="278"/>
      <c r="R30" s="278"/>
      <c r="S30" s="278"/>
      <c r="T30" s="278"/>
      <c r="U30" s="278"/>
      <c r="V30" s="278"/>
      <c r="W30" s="278"/>
      <c r="X30" s="278"/>
      <c r="Y30" s="278"/>
      <c r="Z30" s="278"/>
      <c r="AA30" s="278"/>
      <c r="AB30" s="278"/>
      <c r="AC30" s="56"/>
    </row>
    <row r="31" spans="2:29" x14ac:dyDescent="0.3">
      <c r="B31" s="26"/>
      <c r="C31" s="46" t="str">
        <f>+Calificaciones!B10</f>
        <v>Ancho bordillo derecha (m)</v>
      </c>
      <c r="D31" s="47"/>
      <c r="E31" s="47"/>
      <c r="F31" s="47"/>
      <c r="G31" s="47"/>
      <c r="H31" s="47"/>
      <c r="I31" s="256">
        <f>Calificaciones!C10</f>
        <v>1.23</v>
      </c>
      <c r="J31" s="257"/>
      <c r="K31" s="258"/>
      <c r="L31" s="59"/>
      <c r="M31" s="32"/>
      <c r="N31" s="77" t="s">
        <v>74</v>
      </c>
      <c r="O31" s="78"/>
      <c r="P31" s="78"/>
      <c r="Q31" s="78"/>
      <c r="R31" s="78"/>
      <c r="S31" s="78"/>
      <c r="T31" s="217" t="s">
        <v>205</v>
      </c>
      <c r="U31" s="275"/>
      <c r="V31" s="275"/>
      <c r="W31" s="275"/>
      <c r="X31" s="275"/>
      <c r="Y31" s="275"/>
      <c r="Z31" s="275"/>
      <c r="AA31" s="275"/>
      <c r="AB31" s="276"/>
      <c r="AC31" s="56"/>
    </row>
    <row r="32" spans="2:29" x14ac:dyDescent="0.3">
      <c r="B32" s="26"/>
      <c r="C32" s="46" t="str">
        <f>+Calificaciones!B11</f>
        <v>Ancho del Tablero (m)</v>
      </c>
      <c r="D32" s="47"/>
      <c r="E32" s="47"/>
      <c r="F32" s="47"/>
      <c r="G32" s="47"/>
      <c r="H32" s="47"/>
      <c r="I32" s="256">
        <f>Calificaciones!C11</f>
        <v>12.88</v>
      </c>
      <c r="J32" s="257"/>
      <c r="K32" s="258"/>
      <c r="L32" s="59"/>
      <c r="M32" s="32"/>
      <c r="N32" s="77" t="s">
        <v>75</v>
      </c>
      <c r="O32" s="78"/>
      <c r="P32" s="78"/>
      <c r="Q32" s="78"/>
      <c r="R32" s="78"/>
      <c r="S32" s="78"/>
      <c r="T32" s="226" t="s">
        <v>206</v>
      </c>
      <c r="U32" s="242"/>
      <c r="V32" s="242"/>
      <c r="W32" s="242"/>
      <c r="X32" s="242"/>
      <c r="Y32" s="242"/>
      <c r="Z32" s="242"/>
      <c r="AA32" s="242"/>
      <c r="AB32" s="243"/>
      <c r="AC32" s="56"/>
    </row>
    <row r="33" spans="2:29" x14ac:dyDescent="0.3">
      <c r="B33" s="26"/>
      <c r="C33" s="46" t="str">
        <f>+Calificaciones!B12</f>
        <v>Ancho de calzada (m)</v>
      </c>
      <c r="D33" s="47"/>
      <c r="E33" s="47"/>
      <c r="F33" s="47"/>
      <c r="G33" s="47"/>
      <c r="H33" s="47"/>
      <c r="I33" s="256">
        <f>Calificaciones!C12</f>
        <v>10.42</v>
      </c>
      <c r="J33" s="257"/>
      <c r="K33" s="258"/>
      <c r="L33" s="59"/>
      <c r="M33" s="32"/>
      <c r="N33" s="77" t="s">
        <v>76</v>
      </c>
      <c r="O33" s="78"/>
      <c r="P33" s="78"/>
      <c r="Q33" s="78"/>
      <c r="R33" s="78"/>
      <c r="S33" s="78"/>
      <c r="T33" s="217" t="s">
        <v>205</v>
      </c>
      <c r="U33" s="275"/>
      <c r="V33" s="275"/>
      <c r="W33" s="275"/>
      <c r="X33" s="275"/>
      <c r="Y33" s="275"/>
      <c r="Z33" s="275"/>
      <c r="AA33" s="275"/>
      <c r="AB33" s="276"/>
      <c r="AC33" s="56"/>
    </row>
    <row r="34" spans="2:29" x14ac:dyDescent="0.3">
      <c r="B34" s="26"/>
      <c r="C34" s="46" t="str">
        <f>+Calificaciones!B13</f>
        <v>Área total (m2)</v>
      </c>
      <c r="D34" s="47"/>
      <c r="E34" s="47"/>
      <c r="F34" s="47"/>
      <c r="G34" s="47"/>
      <c r="H34" s="47"/>
      <c r="I34" s="256">
        <f>Calificaciones!C13</f>
        <v>1175.944</v>
      </c>
      <c r="J34" s="257"/>
      <c r="K34" s="258"/>
      <c r="L34" s="59"/>
      <c r="M34" s="32"/>
      <c r="N34" s="73" t="s">
        <v>77</v>
      </c>
      <c r="O34" s="74"/>
      <c r="P34" s="74"/>
      <c r="Q34" s="74"/>
      <c r="R34" s="74"/>
      <c r="S34" s="74"/>
      <c r="T34" s="211" t="s">
        <v>207</v>
      </c>
      <c r="U34" s="212"/>
      <c r="V34" s="212"/>
      <c r="W34" s="212"/>
      <c r="X34" s="212"/>
      <c r="Y34" s="212"/>
      <c r="Z34" s="212"/>
      <c r="AA34" s="212"/>
      <c r="AB34" s="213"/>
      <c r="AC34" s="56"/>
    </row>
    <row r="35" spans="2:29" x14ac:dyDescent="0.3">
      <c r="B35" s="26"/>
      <c r="C35" s="46" t="str">
        <f>+Calificaciones!D4</f>
        <v>Altura de pilas (m)</v>
      </c>
      <c r="D35" s="47"/>
      <c r="E35" s="47"/>
      <c r="F35" s="47"/>
      <c r="G35" s="47"/>
      <c r="H35" s="47"/>
      <c r="I35" s="256">
        <f>Calificaciones!E4</f>
        <v>0</v>
      </c>
      <c r="J35" s="257"/>
      <c r="K35" s="258"/>
      <c r="L35" s="59"/>
      <c r="M35" s="32"/>
      <c r="N35" s="277" t="s">
        <v>78</v>
      </c>
      <c r="O35" s="277"/>
      <c r="P35" s="277"/>
      <c r="Q35" s="277"/>
      <c r="R35" s="277"/>
      <c r="S35" s="277"/>
      <c r="T35" s="277"/>
      <c r="U35" s="277"/>
      <c r="V35" s="277"/>
      <c r="W35" s="277"/>
      <c r="X35" s="277"/>
      <c r="Y35" s="277"/>
      <c r="Z35" s="277"/>
      <c r="AA35" s="277"/>
      <c r="AB35" s="277"/>
      <c r="AC35" s="56"/>
    </row>
    <row r="36" spans="2:29" x14ac:dyDescent="0.3">
      <c r="B36" s="26"/>
      <c r="C36" s="46" t="str">
        <f>+Calificaciones!D5</f>
        <v>Altura de estribos (m)</v>
      </c>
      <c r="D36" s="47"/>
      <c r="E36" s="47"/>
      <c r="F36" s="47"/>
      <c r="G36" s="47"/>
      <c r="H36" s="47"/>
      <c r="I36" s="256">
        <f>Calificaciones!E5</f>
        <v>4.5999999999999996</v>
      </c>
      <c r="J36" s="257"/>
      <c r="K36" s="258"/>
      <c r="L36" s="59"/>
      <c r="M36" s="32"/>
      <c r="N36" s="79"/>
      <c r="O36" s="80"/>
      <c r="P36" s="80"/>
      <c r="Q36" s="80"/>
      <c r="R36" s="240" t="s">
        <v>79</v>
      </c>
      <c r="S36" s="235"/>
      <c r="T36" s="241"/>
      <c r="U36" s="240" t="s">
        <v>80</v>
      </c>
      <c r="V36" s="235"/>
      <c r="W36" s="241"/>
      <c r="X36" s="76"/>
      <c r="Y36" s="240" t="s">
        <v>81</v>
      </c>
      <c r="Z36" s="235"/>
      <c r="AA36" s="235"/>
      <c r="AB36" s="241"/>
      <c r="AC36" s="56"/>
    </row>
    <row r="37" spans="2:29" x14ac:dyDescent="0.3">
      <c r="B37" s="26"/>
      <c r="C37" s="46" t="str">
        <f>+Calificaciones!D6</f>
        <v>Long. Apoyo en pilas (m)</v>
      </c>
      <c r="D37" s="47"/>
      <c r="E37" s="47"/>
      <c r="F37" s="47"/>
      <c r="G37" s="47"/>
      <c r="H37" s="47"/>
      <c r="I37" s="256">
        <f>Calificaciones!E6</f>
        <v>0</v>
      </c>
      <c r="J37" s="257"/>
      <c r="K37" s="258"/>
      <c r="L37" s="59"/>
      <c r="M37" s="32"/>
      <c r="N37" s="266" t="s">
        <v>82</v>
      </c>
      <c r="O37" s="267"/>
      <c r="P37" s="267"/>
      <c r="Q37" s="268"/>
      <c r="R37" s="269">
        <v>4</v>
      </c>
      <c r="S37" s="270"/>
      <c r="T37" s="271"/>
      <c r="U37" s="269">
        <v>38.049999999999997</v>
      </c>
      <c r="V37" s="270"/>
      <c r="W37" s="271"/>
      <c r="X37" s="76"/>
      <c r="Y37" s="272" t="s">
        <v>4</v>
      </c>
      <c r="Z37" s="273"/>
      <c r="AA37" s="273"/>
      <c r="AB37" s="274"/>
      <c r="AC37" s="56"/>
    </row>
    <row r="38" spans="2:29" x14ac:dyDescent="0.3">
      <c r="B38" s="26"/>
      <c r="C38" s="46" t="str">
        <f>+Calificaciones!D7</f>
        <v>Long. Apoyo en estribos (m)</v>
      </c>
      <c r="D38" s="47"/>
      <c r="E38" s="47"/>
      <c r="F38" s="47"/>
      <c r="G38" s="47"/>
      <c r="H38" s="47"/>
      <c r="I38" s="256">
        <f>Calificaciones!E7</f>
        <v>0.67</v>
      </c>
      <c r="J38" s="257"/>
      <c r="K38" s="258"/>
      <c r="L38" s="59"/>
      <c r="M38" s="32"/>
      <c r="N38" s="220" t="s">
        <v>83</v>
      </c>
      <c r="O38" s="221"/>
      <c r="P38" s="221"/>
      <c r="Q38" s="222"/>
      <c r="R38" s="211">
        <v>74</v>
      </c>
      <c r="S38" s="262"/>
      <c r="T38" s="249"/>
      <c r="U38" s="263" t="s">
        <v>208</v>
      </c>
      <c r="V38" s="264"/>
      <c r="W38" s="265"/>
      <c r="X38" s="76"/>
      <c r="Y38" s="76" t="s">
        <v>23</v>
      </c>
      <c r="Z38" s="76"/>
      <c r="AA38" s="76"/>
      <c r="AB38" s="76" t="s">
        <v>23</v>
      </c>
      <c r="AC38" s="56"/>
    </row>
    <row r="39" spans="2:29" x14ac:dyDescent="0.3">
      <c r="B39" s="26"/>
      <c r="C39" s="46" t="str">
        <f>+Calificaciones!D8</f>
        <v>Puente en terraplén (S/N)</v>
      </c>
      <c r="D39" s="47"/>
      <c r="E39" s="47"/>
      <c r="F39" s="47"/>
      <c r="G39" s="47"/>
      <c r="H39" s="81"/>
      <c r="I39" s="256" t="str">
        <f>Calificaciones!E8</f>
        <v>S</v>
      </c>
      <c r="J39" s="257"/>
      <c r="K39" s="258"/>
      <c r="L39" s="59"/>
      <c r="M39" s="32"/>
      <c r="AC39" s="56"/>
    </row>
    <row r="40" spans="2:29" x14ac:dyDescent="0.3">
      <c r="B40" s="26"/>
      <c r="C40" s="46" t="str">
        <f>+Calificaciones!D9</f>
        <v>Puente en curva o tangente (C/T)</v>
      </c>
      <c r="D40" s="47"/>
      <c r="E40" s="47"/>
      <c r="F40" s="47"/>
      <c r="G40" s="47"/>
      <c r="H40" s="47"/>
      <c r="I40" s="256" t="str">
        <f>Calificaciones!E9</f>
        <v>T</v>
      </c>
      <c r="J40" s="257"/>
      <c r="K40" s="258"/>
      <c r="L40" s="59"/>
      <c r="M40" s="32"/>
      <c r="N40" s="79" t="s">
        <v>84</v>
      </c>
      <c r="O40" s="80"/>
      <c r="P40" s="80"/>
      <c r="Q40" s="80"/>
      <c r="R40" s="80"/>
      <c r="S40" s="80"/>
      <c r="T40" s="80"/>
      <c r="U40" s="80"/>
      <c r="V40" s="80"/>
      <c r="W40" s="80"/>
      <c r="X40" s="254"/>
      <c r="Y40" s="254"/>
      <c r="Z40" s="254"/>
      <c r="AA40" s="254"/>
      <c r="AB40" s="255"/>
      <c r="AC40" s="56"/>
    </row>
    <row r="41" spans="2:29" x14ac:dyDescent="0.3">
      <c r="B41" s="26"/>
      <c r="C41" s="46" t="str">
        <f>+Calificaciones!D10</f>
        <v>Esviaje (Grados)</v>
      </c>
      <c r="D41" s="47"/>
      <c r="E41" s="47"/>
      <c r="F41" s="47"/>
      <c r="G41" s="47"/>
      <c r="H41" s="47"/>
      <c r="I41" s="256" t="str">
        <f>Calificaciones!E10</f>
        <v>0°</v>
      </c>
      <c r="J41" s="257"/>
      <c r="K41" s="258"/>
      <c r="L41" s="59"/>
      <c r="M41" s="32"/>
      <c r="AC41" s="56"/>
    </row>
    <row r="42" spans="2:29" x14ac:dyDescent="0.3">
      <c r="B42" s="26"/>
      <c r="C42" s="46" t="str">
        <f>Calificaciones!D12</f>
        <v>Paso por el cauce (S/N)</v>
      </c>
      <c r="D42" s="54"/>
      <c r="E42" s="54"/>
      <c r="F42" s="54"/>
      <c r="G42" s="54"/>
      <c r="H42" s="82"/>
      <c r="I42" s="259" t="str">
        <f>Calificaciones!E12</f>
        <v>S</v>
      </c>
      <c r="J42" s="260"/>
      <c r="K42" s="261"/>
      <c r="L42" s="59"/>
      <c r="M42" s="32"/>
      <c r="N42" s="229" t="s">
        <v>10</v>
      </c>
      <c r="O42" s="230"/>
      <c r="P42" s="230"/>
      <c r="Q42" s="230"/>
      <c r="R42" s="230"/>
      <c r="S42" s="230"/>
      <c r="T42" s="237"/>
      <c r="U42" s="83" t="s">
        <v>153</v>
      </c>
      <c r="V42" s="84"/>
      <c r="W42" s="229" t="s">
        <v>85</v>
      </c>
      <c r="X42" s="230"/>
      <c r="Y42" s="230"/>
      <c r="Z42" s="237"/>
      <c r="AA42" s="217" t="s">
        <v>4</v>
      </c>
      <c r="AB42" s="219"/>
      <c r="AC42" s="56"/>
    </row>
    <row r="43" spans="2:29" x14ac:dyDescent="0.3">
      <c r="B43" s="26"/>
      <c r="C43" s="248" t="s">
        <v>86</v>
      </c>
      <c r="D43" s="248"/>
      <c r="E43" s="248"/>
      <c r="F43" s="248"/>
      <c r="G43" s="248"/>
      <c r="H43" s="248"/>
      <c r="I43" s="248"/>
      <c r="J43" s="248"/>
      <c r="K43" s="248"/>
      <c r="L43" s="67"/>
      <c r="M43" s="32"/>
      <c r="N43" s="220" t="s">
        <v>87</v>
      </c>
      <c r="O43" s="221"/>
      <c r="P43" s="221"/>
      <c r="Q43" s="221"/>
      <c r="R43" s="221"/>
      <c r="S43" s="221"/>
      <c r="T43" s="222"/>
      <c r="U43" s="85" t="s">
        <v>153</v>
      </c>
      <c r="V43" s="84"/>
      <c r="W43" s="220" t="s">
        <v>88</v>
      </c>
      <c r="X43" s="221"/>
      <c r="Y43" s="221"/>
      <c r="Z43" s="222"/>
      <c r="AA43" s="211" t="s">
        <v>160</v>
      </c>
      <c r="AB43" s="249"/>
      <c r="AC43" s="56"/>
    </row>
    <row r="44" spans="2:29" x14ac:dyDescent="0.3">
      <c r="B44" s="26"/>
      <c r="C44" s="57" t="s">
        <v>89</v>
      </c>
      <c r="D44" s="58"/>
      <c r="E44" s="58"/>
      <c r="F44" s="58"/>
      <c r="G44" s="58"/>
      <c r="H44" s="58"/>
      <c r="I44" s="250" t="s">
        <v>152</v>
      </c>
      <c r="J44" s="251"/>
      <c r="K44" s="252"/>
      <c r="L44" s="67"/>
      <c r="M44" s="32"/>
      <c r="N44" s="253" t="s">
        <v>90</v>
      </c>
      <c r="O44" s="253"/>
      <c r="P44" s="253"/>
      <c r="Q44" s="253"/>
      <c r="R44" s="253"/>
      <c r="S44" s="253"/>
      <c r="T44" s="253"/>
      <c r="U44" s="253"/>
      <c r="V44" s="253"/>
      <c r="W44" s="253"/>
      <c r="X44" s="253"/>
      <c r="Y44" s="253"/>
      <c r="Z44" s="253"/>
      <c r="AA44" s="253"/>
      <c r="AB44" s="253"/>
      <c r="AC44" s="56"/>
    </row>
    <row r="45" spans="2:29" x14ac:dyDescent="0.3">
      <c r="B45" s="26"/>
      <c r="C45" s="46" t="s">
        <v>91</v>
      </c>
      <c r="D45" s="47"/>
      <c r="E45" s="47"/>
      <c r="F45" s="47"/>
      <c r="G45" s="47"/>
      <c r="H45" s="47"/>
      <c r="I45" s="226">
        <v>14</v>
      </c>
      <c r="J45" s="242"/>
      <c r="K45" s="243"/>
      <c r="L45" s="67"/>
      <c r="M45" s="32"/>
      <c r="N45" s="244" t="s">
        <v>92</v>
      </c>
      <c r="O45" s="244"/>
      <c r="P45" s="244"/>
      <c r="Q45" s="244"/>
      <c r="R45" s="244"/>
      <c r="S45" s="244"/>
      <c r="T45" s="244"/>
      <c r="U45" s="244"/>
      <c r="V45" s="244"/>
      <c r="W45" s="244"/>
      <c r="X45" s="244"/>
      <c r="Y45" s="244"/>
      <c r="Z45" s="244"/>
      <c r="AA45" s="244"/>
      <c r="AB45" s="244"/>
      <c r="AC45" s="56"/>
    </row>
    <row r="46" spans="2:29" x14ac:dyDescent="0.3">
      <c r="B46" s="26"/>
      <c r="C46" s="46" t="s">
        <v>93</v>
      </c>
      <c r="D46" s="47"/>
      <c r="E46" s="47"/>
      <c r="F46" s="47"/>
      <c r="G46" s="47"/>
      <c r="H46" s="47"/>
      <c r="I46" s="226">
        <v>41</v>
      </c>
      <c r="J46" s="242"/>
      <c r="K46" s="243"/>
      <c r="L46" s="67"/>
      <c r="M46" s="32"/>
      <c r="N46" s="245" t="s">
        <v>94</v>
      </c>
      <c r="O46" s="246"/>
      <c r="P46" s="246"/>
      <c r="Q46" s="246"/>
      <c r="R46" s="246"/>
      <c r="S46" s="247"/>
      <c r="T46" s="223" t="s">
        <v>4</v>
      </c>
      <c r="U46" s="225"/>
      <c r="V46" s="240" t="s">
        <v>95</v>
      </c>
      <c r="W46" s="235"/>
      <c r="X46" s="235"/>
      <c r="Y46" s="235"/>
      <c r="Z46" s="241"/>
      <c r="AA46" s="223" t="s">
        <v>4</v>
      </c>
      <c r="AB46" s="225"/>
      <c r="AC46" s="56"/>
    </row>
    <row r="47" spans="2:29" x14ac:dyDescent="0.3">
      <c r="B47" s="26"/>
      <c r="C47" s="53" t="s">
        <v>45</v>
      </c>
      <c r="D47" s="54"/>
      <c r="E47" s="54"/>
      <c r="F47" s="54"/>
      <c r="G47" s="54"/>
      <c r="H47" s="54"/>
      <c r="I47" s="211">
        <v>51</v>
      </c>
      <c r="J47" s="212"/>
      <c r="K47" s="213"/>
      <c r="L47" s="67"/>
      <c r="M47" s="32"/>
      <c r="N47" s="235" t="s">
        <v>96</v>
      </c>
      <c r="O47" s="235"/>
      <c r="P47" s="235"/>
      <c r="Q47" s="235"/>
      <c r="R47" s="235"/>
      <c r="S47" s="235"/>
      <c r="T47" s="235"/>
      <c r="U47" s="235"/>
      <c r="V47" s="235"/>
      <c r="W47" s="235"/>
      <c r="X47" s="235"/>
      <c r="Y47" s="235"/>
      <c r="Z47" s="235"/>
      <c r="AA47" s="235"/>
      <c r="AB47" s="235"/>
      <c r="AC47" s="56"/>
    </row>
    <row r="48" spans="2:29" x14ac:dyDescent="0.3">
      <c r="B48" s="26"/>
      <c r="C48" s="236" t="s">
        <v>97</v>
      </c>
      <c r="D48" s="236"/>
      <c r="E48" s="236"/>
      <c r="F48" s="236"/>
      <c r="G48" s="236"/>
      <c r="H48" s="236"/>
      <c r="I48" s="236"/>
      <c r="J48" s="236"/>
      <c r="K48" s="236"/>
      <c r="L48" s="67"/>
      <c r="M48" s="32"/>
      <c r="N48" s="229" t="s">
        <v>98</v>
      </c>
      <c r="O48" s="230"/>
      <c r="P48" s="230"/>
      <c r="Q48" s="230"/>
      <c r="R48" s="230"/>
      <c r="S48" s="237"/>
      <c r="T48" s="238" t="s">
        <v>4</v>
      </c>
      <c r="U48" s="239"/>
      <c r="V48" s="240" t="s">
        <v>99</v>
      </c>
      <c r="W48" s="235"/>
      <c r="X48" s="235"/>
      <c r="Y48" s="235"/>
      <c r="Z48" s="241"/>
      <c r="AA48" s="223" t="s">
        <v>4</v>
      </c>
      <c r="AB48" s="225"/>
      <c r="AC48" s="56"/>
    </row>
    <row r="49" spans="2:29" x14ac:dyDescent="0.3">
      <c r="B49" s="26"/>
      <c r="C49" s="57" t="s">
        <v>89</v>
      </c>
      <c r="D49" s="58"/>
      <c r="E49" s="58"/>
      <c r="F49" s="58"/>
      <c r="G49" s="58"/>
      <c r="H49" s="58"/>
      <c r="I49" s="217"/>
      <c r="J49" s="218"/>
      <c r="K49" s="219"/>
      <c r="L49" s="67"/>
      <c r="M49" s="32"/>
      <c r="N49" s="220" t="s">
        <v>100</v>
      </c>
      <c r="O49" s="221"/>
      <c r="P49" s="221"/>
      <c r="Q49" s="221"/>
      <c r="R49" s="221"/>
      <c r="S49" s="221"/>
      <c r="T49" s="221"/>
      <c r="U49" s="222"/>
      <c r="V49" s="223" t="s">
        <v>4</v>
      </c>
      <c r="W49" s="224"/>
      <c r="X49" s="225"/>
      <c r="Y49" s="86"/>
      <c r="Z49" s="86"/>
      <c r="AA49" s="86"/>
      <c r="AB49" s="86"/>
      <c r="AC49" s="56"/>
    </row>
    <row r="50" spans="2:29" x14ac:dyDescent="0.3">
      <c r="B50" s="26"/>
      <c r="C50" s="46" t="s">
        <v>91</v>
      </c>
      <c r="D50" s="47"/>
      <c r="E50" s="47"/>
      <c r="F50" s="47"/>
      <c r="G50" s="47"/>
      <c r="H50" s="47"/>
      <c r="I50" s="226"/>
      <c r="J50" s="227"/>
      <c r="K50" s="228"/>
      <c r="L50" s="67"/>
      <c r="M50" s="32"/>
      <c r="N50" s="76"/>
      <c r="O50" s="76"/>
      <c r="P50" s="76"/>
      <c r="Q50" s="76"/>
      <c r="R50" s="76"/>
      <c r="S50" s="76"/>
      <c r="T50" s="76"/>
      <c r="U50" s="76"/>
      <c r="V50" s="76"/>
      <c r="W50" s="76"/>
      <c r="X50" s="76"/>
      <c r="Y50" s="76"/>
      <c r="Z50" s="76"/>
      <c r="AA50" s="76"/>
      <c r="AB50" s="76"/>
      <c r="AC50" s="56"/>
    </row>
    <row r="51" spans="2:29" x14ac:dyDescent="0.3">
      <c r="B51" s="26"/>
      <c r="C51" s="46" t="s">
        <v>93</v>
      </c>
      <c r="D51" s="47"/>
      <c r="E51" s="47"/>
      <c r="F51" s="47"/>
      <c r="G51" s="47"/>
      <c r="H51" s="47"/>
      <c r="I51" s="226"/>
      <c r="J51" s="227"/>
      <c r="K51" s="228"/>
      <c r="L51" s="67"/>
      <c r="M51" s="32"/>
      <c r="N51" s="229" t="s">
        <v>101</v>
      </c>
      <c r="O51" s="230"/>
      <c r="P51" s="230"/>
      <c r="Q51" s="230"/>
      <c r="R51" s="231"/>
      <c r="S51" s="232"/>
      <c r="T51" s="233"/>
      <c r="U51" s="233"/>
      <c r="V51" s="233"/>
      <c r="W51" s="233"/>
      <c r="X51" s="233"/>
      <c r="Y51" s="233"/>
      <c r="Z51" s="233"/>
      <c r="AA51" s="233"/>
      <c r="AB51" s="234"/>
      <c r="AC51" s="56"/>
    </row>
    <row r="52" spans="2:29" ht="15.5" x14ac:dyDescent="0.3">
      <c r="B52" s="26"/>
      <c r="C52" s="53" t="s">
        <v>45</v>
      </c>
      <c r="D52" s="54"/>
      <c r="E52" s="54"/>
      <c r="F52" s="54"/>
      <c r="G52" s="54"/>
      <c r="H52" s="54"/>
      <c r="I52" s="211"/>
      <c r="J52" s="212"/>
      <c r="K52" s="213"/>
      <c r="L52" s="67"/>
      <c r="M52" s="32"/>
      <c r="N52" s="214"/>
      <c r="O52" s="215"/>
      <c r="P52" s="215"/>
      <c r="Q52" s="215"/>
      <c r="R52" s="215"/>
      <c r="S52" s="215"/>
      <c r="T52" s="215"/>
      <c r="U52" s="215"/>
      <c r="V52" s="215"/>
      <c r="W52" s="215"/>
      <c r="X52" s="215"/>
      <c r="Y52" s="215"/>
      <c r="Z52" s="215"/>
      <c r="AA52" s="215"/>
      <c r="AB52" s="216"/>
      <c r="AC52" s="56"/>
    </row>
    <row r="53" spans="2:29" ht="13.5" thickBot="1" x14ac:dyDescent="0.35">
      <c r="B53" s="87" t="s">
        <v>23</v>
      </c>
      <c r="C53" s="88" t="s">
        <v>23</v>
      </c>
      <c r="D53" s="88"/>
      <c r="E53" s="88"/>
      <c r="F53" s="88"/>
      <c r="G53" s="88"/>
      <c r="H53" s="88"/>
      <c r="I53" s="88"/>
      <c r="J53" s="88"/>
      <c r="K53" s="88"/>
      <c r="L53" s="89"/>
      <c r="M53" s="88"/>
      <c r="N53" s="90"/>
      <c r="O53" s="90"/>
      <c r="P53" s="90"/>
      <c r="Q53" s="90"/>
      <c r="R53" s="90"/>
      <c r="S53" s="90"/>
      <c r="T53" s="90"/>
      <c r="U53" s="90"/>
      <c r="V53" s="90"/>
      <c r="W53" s="90"/>
      <c r="X53" s="90"/>
      <c r="Y53" s="90"/>
      <c r="Z53" s="90"/>
      <c r="AA53" s="90"/>
      <c r="AB53" s="90"/>
      <c r="AC53" s="91"/>
    </row>
    <row r="54" spans="2:29" ht="5.25" customHeight="1" thickTop="1" x14ac:dyDescent="0.25"/>
  </sheetData>
  <mergeCells count="104">
    <mergeCell ref="C1:AB1"/>
    <mergeCell ref="K3:P3"/>
    <mergeCell ref="S3:U3"/>
    <mergeCell ref="W3:AB3"/>
    <mergeCell ref="K4:P4"/>
    <mergeCell ref="Q4:R4"/>
    <mergeCell ref="S4:U4"/>
    <mergeCell ref="I14:K14"/>
    <mergeCell ref="I15:K15"/>
    <mergeCell ref="E4:I4"/>
    <mergeCell ref="I16:K16"/>
    <mergeCell ref="Y16:AB16"/>
    <mergeCell ref="I17:K17"/>
    <mergeCell ref="V17:AB17"/>
    <mergeCell ref="C7:K7"/>
    <mergeCell ref="N7:AB7"/>
    <mergeCell ref="G8:J8"/>
    <mergeCell ref="N8:T8"/>
    <mergeCell ref="V8:AB8"/>
    <mergeCell ref="C13:K13"/>
    <mergeCell ref="N13:T13"/>
    <mergeCell ref="V13:AB13"/>
    <mergeCell ref="Z22:AB22"/>
    <mergeCell ref="C23:K23"/>
    <mergeCell ref="Z23:AB23"/>
    <mergeCell ref="C24:K24"/>
    <mergeCell ref="Z24:AB24"/>
    <mergeCell ref="I25:K25"/>
    <mergeCell ref="Z25:AB25"/>
    <mergeCell ref="I18:K18"/>
    <mergeCell ref="I19:K19"/>
    <mergeCell ref="N19:AB19"/>
    <mergeCell ref="I20:K20"/>
    <mergeCell ref="Z20:AB20"/>
    <mergeCell ref="I21:K21"/>
    <mergeCell ref="Z21:AB21"/>
    <mergeCell ref="I30:K30"/>
    <mergeCell ref="N30:AB30"/>
    <mergeCell ref="I31:K31"/>
    <mergeCell ref="T31:AB31"/>
    <mergeCell ref="I32:K32"/>
    <mergeCell ref="T32:AB32"/>
    <mergeCell ref="I26:K26"/>
    <mergeCell ref="I27:K27"/>
    <mergeCell ref="Z27:AB27"/>
    <mergeCell ref="I28:K28"/>
    <mergeCell ref="Z28:AB28"/>
    <mergeCell ref="I29:K29"/>
    <mergeCell ref="Y36:AB36"/>
    <mergeCell ref="I37:K37"/>
    <mergeCell ref="N37:Q37"/>
    <mergeCell ref="R37:T37"/>
    <mergeCell ref="U37:W37"/>
    <mergeCell ref="Y37:AB37"/>
    <mergeCell ref="I33:K33"/>
    <mergeCell ref="T33:AB33"/>
    <mergeCell ref="I34:K34"/>
    <mergeCell ref="T34:AB34"/>
    <mergeCell ref="I35:K35"/>
    <mergeCell ref="N35:AB35"/>
    <mergeCell ref="I38:K38"/>
    <mergeCell ref="N38:Q38"/>
    <mergeCell ref="R38:T38"/>
    <mergeCell ref="U38:W38"/>
    <mergeCell ref="I39:K39"/>
    <mergeCell ref="I40:K40"/>
    <mergeCell ref="I36:K36"/>
    <mergeCell ref="R36:T36"/>
    <mergeCell ref="U36:W36"/>
    <mergeCell ref="C43:K43"/>
    <mergeCell ref="N43:T43"/>
    <mergeCell ref="W43:Z43"/>
    <mergeCell ref="AA43:AB43"/>
    <mergeCell ref="I44:K44"/>
    <mergeCell ref="N44:AB44"/>
    <mergeCell ref="X40:AB40"/>
    <mergeCell ref="I41:K41"/>
    <mergeCell ref="I42:K42"/>
    <mergeCell ref="N42:T42"/>
    <mergeCell ref="W42:Z42"/>
    <mergeCell ref="AA42:AB42"/>
    <mergeCell ref="I47:K47"/>
    <mergeCell ref="N47:AB47"/>
    <mergeCell ref="C48:K48"/>
    <mergeCell ref="N48:S48"/>
    <mergeCell ref="T48:U48"/>
    <mergeCell ref="V48:Z48"/>
    <mergeCell ref="AA48:AB48"/>
    <mergeCell ref="I45:K45"/>
    <mergeCell ref="N45:AB45"/>
    <mergeCell ref="I46:K46"/>
    <mergeCell ref="N46:S46"/>
    <mergeCell ref="T46:U46"/>
    <mergeCell ref="V46:Z46"/>
    <mergeCell ref="AA46:AB46"/>
    <mergeCell ref="I52:K52"/>
    <mergeCell ref="N52:AB52"/>
    <mergeCell ref="I49:K49"/>
    <mergeCell ref="N49:U49"/>
    <mergeCell ref="V49:X49"/>
    <mergeCell ref="I50:K50"/>
    <mergeCell ref="I51:K51"/>
    <mergeCell ref="N51:R51"/>
    <mergeCell ref="S51:AB51"/>
  </mergeCells>
  <printOptions horizontalCentered="1" verticalCentered="1"/>
  <pageMargins left="0.59055118110236227" right="0.59055118110236227" top="0.39370078740157483" bottom="0.19685039370078741" header="0" footer="0"/>
  <pageSetup scale="94"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A34"/>
  <sheetViews>
    <sheetView showGridLines="0" tabSelected="1" zoomScale="130" zoomScaleNormal="130" zoomScaleSheetLayoutView="75" workbookViewId="0">
      <selection activeCell="AB1" sqref="A1:AB34"/>
    </sheetView>
  </sheetViews>
  <sheetFormatPr baseColWidth="10" defaultColWidth="11.453125" defaultRowHeight="13" x14ac:dyDescent="0.3"/>
  <cols>
    <col min="1" max="1" width="1.6328125" style="92" customWidth="1"/>
    <col min="2" max="2" width="0.6328125" style="92" customWidth="1"/>
    <col min="3" max="4" width="5" style="92" customWidth="1"/>
    <col min="5" max="5" width="7.36328125" style="92" customWidth="1"/>
    <col min="6" max="6" width="7.08984375" style="92" customWidth="1"/>
    <col min="7" max="7" width="6" style="92" customWidth="1"/>
    <col min="8" max="8" width="8.36328125" style="92" bestFit="1" customWidth="1"/>
    <col min="9" max="9" width="4.54296875" style="92" customWidth="1"/>
    <col min="10" max="10" width="4.36328125" style="92" customWidth="1"/>
    <col min="11" max="11" width="7.6328125" style="92" bestFit="1" customWidth="1"/>
    <col min="12" max="13" width="4.6328125" style="92" customWidth="1"/>
    <col min="14" max="14" width="3.6328125" style="92" customWidth="1"/>
    <col min="15" max="15" width="2.6328125" style="92" customWidth="1"/>
    <col min="16" max="16" width="3.6328125" style="92" customWidth="1"/>
    <col min="17" max="18" width="4.6328125" style="92" customWidth="1"/>
    <col min="19" max="19" width="2.6328125" style="92" customWidth="1"/>
    <col min="20" max="20" width="1.90625" style="92" customWidth="1"/>
    <col min="21" max="23" width="3.6328125" style="92" customWidth="1"/>
    <col min="24" max="24" width="1.6328125" style="92" customWidth="1"/>
    <col min="25" max="25" width="3.6328125" style="92" customWidth="1"/>
    <col min="26" max="26" width="4.54296875" style="92" customWidth="1"/>
    <col min="27" max="27" width="0.90625" style="92" customWidth="1"/>
    <col min="28" max="28" width="1.6328125" style="92" customWidth="1"/>
    <col min="29" max="16384" width="11.453125" style="92"/>
  </cols>
  <sheetData>
    <row r="1" spans="1:27" ht="15.5" x14ac:dyDescent="0.35">
      <c r="C1" s="355" t="s">
        <v>112</v>
      </c>
      <c r="D1" s="355"/>
      <c r="E1" s="355"/>
      <c r="F1" s="355"/>
      <c r="G1" s="355"/>
      <c r="H1" s="355"/>
      <c r="I1" s="355"/>
      <c r="J1" s="355"/>
      <c r="K1" s="355"/>
      <c r="L1" s="355"/>
      <c r="M1" s="355"/>
      <c r="N1" s="355"/>
      <c r="O1" s="355"/>
      <c r="P1" s="355"/>
      <c r="Q1" s="355"/>
      <c r="R1" s="355"/>
      <c r="S1" s="355"/>
      <c r="T1" s="355"/>
      <c r="U1" s="355"/>
      <c r="V1" s="355"/>
      <c r="W1" s="355"/>
      <c r="X1" s="355"/>
      <c r="Y1" s="355"/>
      <c r="Z1" s="355"/>
    </row>
    <row r="2" spans="1:27" ht="13.5" thickBot="1" x14ac:dyDescent="0.35"/>
    <row r="3" spans="1:27" ht="13.5" thickTop="1" x14ac:dyDescent="0.3">
      <c r="B3" s="93"/>
      <c r="C3" s="12"/>
      <c r="D3" s="12"/>
      <c r="E3" s="12"/>
      <c r="F3" s="12"/>
      <c r="G3" s="12"/>
      <c r="H3" s="12"/>
      <c r="I3" s="12"/>
      <c r="J3" s="13"/>
      <c r="K3" s="300" t="s">
        <v>21</v>
      </c>
      <c r="L3" s="300"/>
      <c r="M3" s="300"/>
      <c r="N3" s="14"/>
      <c r="O3" s="14"/>
      <c r="P3" s="300" t="s">
        <v>22</v>
      </c>
      <c r="Q3" s="300"/>
      <c r="R3" s="300"/>
      <c r="S3" s="300"/>
      <c r="T3" s="14" t="s">
        <v>23</v>
      </c>
      <c r="U3" s="300" t="s">
        <v>24</v>
      </c>
      <c r="V3" s="300"/>
      <c r="W3" s="300"/>
      <c r="X3" s="301"/>
      <c r="Y3" s="300"/>
      <c r="Z3" s="300"/>
      <c r="AA3" s="94"/>
    </row>
    <row r="4" spans="1:27" ht="12.75" customHeight="1" x14ac:dyDescent="0.3">
      <c r="B4" s="95"/>
      <c r="C4" s="18" t="s">
        <v>25</v>
      </c>
      <c r="D4" s="19"/>
      <c r="E4" s="356" t="str">
        <f>'Inventario '!E4:I4</f>
        <v>Puente Vehicular 601 Rio Bogotá Oriental</v>
      </c>
      <c r="F4" s="357"/>
      <c r="G4" s="357"/>
      <c r="H4" s="357"/>
      <c r="I4" s="358"/>
      <c r="J4" s="8"/>
      <c r="K4" s="359" t="s">
        <v>204</v>
      </c>
      <c r="L4" s="346"/>
      <c r="M4" s="347"/>
      <c r="O4" s="96" t="s">
        <v>26</v>
      </c>
      <c r="P4" s="328">
        <f>'Inventario '!S4</f>
        <v>0</v>
      </c>
      <c r="Q4" s="360"/>
      <c r="R4" s="360"/>
      <c r="S4" s="329"/>
      <c r="T4" s="97" t="s">
        <v>4</v>
      </c>
      <c r="U4" s="133"/>
      <c r="V4" s="133"/>
      <c r="W4" s="133"/>
      <c r="X4" s="20" t="s">
        <v>27</v>
      </c>
      <c r="Y4" s="133"/>
      <c r="Z4" s="133"/>
      <c r="AA4" s="98"/>
    </row>
    <row r="5" spans="1:27" ht="8.15" customHeight="1" x14ac:dyDescent="0.3">
      <c r="B5" s="95"/>
      <c r="C5" s="22"/>
      <c r="D5" s="22"/>
      <c r="E5" s="22"/>
      <c r="F5" s="22"/>
      <c r="G5" s="22"/>
      <c r="H5" s="22"/>
      <c r="I5" s="22"/>
      <c r="J5" s="22"/>
      <c r="K5" s="22"/>
      <c r="L5" s="22"/>
      <c r="M5" s="22"/>
      <c r="N5" s="22"/>
      <c r="O5" s="22"/>
      <c r="P5" s="22"/>
      <c r="Q5" s="22"/>
      <c r="R5" s="22"/>
      <c r="S5" s="22"/>
      <c r="T5" s="22"/>
      <c r="U5" s="23"/>
      <c r="V5" s="23"/>
      <c r="W5" s="23"/>
      <c r="X5" s="22"/>
      <c r="Y5" s="23"/>
      <c r="Z5" s="23"/>
      <c r="AA5" s="99"/>
    </row>
    <row r="6" spans="1:27" ht="8.15" customHeight="1" x14ac:dyDescent="0.3">
      <c r="B6" s="95"/>
      <c r="C6" s="19"/>
      <c r="D6" s="19"/>
      <c r="E6" s="19"/>
      <c r="F6" s="19"/>
      <c r="G6" s="19"/>
      <c r="H6" s="19"/>
      <c r="I6" s="19"/>
      <c r="J6" s="19"/>
      <c r="K6" s="19"/>
      <c r="L6" s="25"/>
      <c r="M6" s="19"/>
      <c r="N6" s="25"/>
      <c r="O6" s="25"/>
      <c r="P6" s="25"/>
      <c r="Q6" s="25"/>
      <c r="R6" s="25"/>
      <c r="S6" s="25"/>
      <c r="T6" s="19"/>
      <c r="U6" s="25"/>
      <c r="V6" s="25"/>
      <c r="W6" s="25"/>
      <c r="X6" s="19"/>
      <c r="Y6" s="25"/>
      <c r="Z6" s="25"/>
      <c r="AA6" s="99"/>
    </row>
    <row r="7" spans="1:27" ht="14.25" customHeight="1" x14ac:dyDescent="0.3">
      <c r="B7" s="95"/>
      <c r="C7" s="100" t="s">
        <v>129</v>
      </c>
      <c r="D7" s="111"/>
      <c r="E7" s="132"/>
      <c r="F7" s="325" t="s">
        <v>102</v>
      </c>
      <c r="G7" s="327"/>
      <c r="H7" s="328" t="s">
        <v>64</v>
      </c>
      <c r="I7" s="329"/>
      <c r="J7" s="348" t="s">
        <v>103</v>
      </c>
      <c r="K7" s="349"/>
      <c r="L7" s="350">
        <f>'Inventario '!I20</f>
        <v>44821</v>
      </c>
      <c r="M7" s="351"/>
      <c r="N7" s="352"/>
      <c r="O7" s="325" t="s">
        <v>104</v>
      </c>
      <c r="P7" s="327"/>
      <c r="Q7" s="353"/>
      <c r="R7" s="354"/>
      <c r="S7" s="325" t="s">
        <v>105</v>
      </c>
      <c r="T7" s="326"/>
      <c r="U7" s="326"/>
      <c r="V7" s="326"/>
      <c r="W7" s="326"/>
      <c r="X7" s="327"/>
      <c r="Y7" s="328">
        <v>2022</v>
      </c>
      <c r="Z7" s="329"/>
      <c r="AA7" s="101"/>
    </row>
    <row r="8" spans="1:27" ht="8.15" customHeight="1" x14ac:dyDescent="0.3">
      <c r="B8" s="95"/>
      <c r="C8" s="22"/>
      <c r="D8" s="22"/>
      <c r="E8" s="22"/>
      <c r="F8" s="22"/>
      <c r="G8" s="22"/>
      <c r="H8" s="22"/>
      <c r="I8" s="22"/>
      <c r="J8" s="22"/>
      <c r="K8" s="22"/>
      <c r="L8" s="22"/>
      <c r="M8" s="22"/>
      <c r="N8" s="22"/>
      <c r="O8" s="22"/>
      <c r="P8" s="22"/>
      <c r="Q8" s="22"/>
      <c r="R8" s="22"/>
      <c r="S8" s="22"/>
      <c r="T8" s="22"/>
      <c r="U8" s="22"/>
      <c r="V8" s="22"/>
      <c r="W8" s="22"/>
      <c r="X8" s="22"/>
      <c r="Y8" s="22"/>
      <c r="Z8" s="22"/>
      <c r="AA8" s="99"/>
    </row>
    <row r="9" spans="1:27" ht="8.15" customHeight="1" thickBot="1" x14ac:dyDescent="0.35">
      <c r="B9" s="95"/>
      <c r="C9" s="102"/>
      <c r="D9" s="102"/>
      <c r="E9" s="102"/>
      <c r="F9" s="102"/>
      <c r="G9" s="102"/>
      <c r="H9" s="102"/>
      <c r="I9" s="102"/>
      <c r="J9" s="102"/>
      <c r="K9" s="102"/>
      <c r="L9" s="102"/>
      <c r="M9" s="102"/>
      <c r="N9" s="102"/>
      <c r="O9" s="102"/>
      <c r="P9" s="102"/>
      <c r="Q9" s="102"/>
      <c r="R9" s="102"/>
      <c r="S9" s="102"/>
      <c r="T9" s="102"/>
      <c r="U9" s="102"/>
      <c r="V9" s="102"/>
      <c r="W9" s="102"/>
      <c r="X9" s="102"/>
      <c r="Y9" s="102"/>
      <c r="Z9" s="102"/>
      <c r="AA9" s="99"/>
    </row>
    <row r="10" spans="1:27" ht="13.5" customHeight="1" thickTop="1" x14ac:dyDescent="0.3">
      <c r="B10" s="95"/>
      <c r="C10" s="330" t="s">
        <v>1</v>
      </c>
      <c r="D10" s="331"/>
      <c r="E10" s="331"/>
      <c r="F10" s="331"/>
      <c r="G10" s="332"/>
      <c r="H10" s="336" t="s">
        <v>16</v>
      </c>
      <c r="I10" s="338" t="s">
        <v>106</v>
      </c>
      <c r="J10" s="340" t="s">
        <v>107</v>
      </c>
      <c r="K10" s="342" t="s">
        <v>122</v>
      </c>
      <c r="L10" s="343"/>
      <c r="M10" s="343"/>
      <c r="N10" s="343"/>
      <c r="O10" s="343"/>
      <c r="P10" s="343"/>
      <c r="Q10" s="343"/>
      <c r="R10" s="343"/>
      <c r="S10" s="343"/>
      <c r="T10" s="343"/>
      <c r="U10" s="343"/>
      <c r="V10" s="343"/>
      <c r="W10" s="343"/>
      <c r="X10" s="343"/>
      <c r="Y10" s="343"/>
      <c r="Z10" s="344"/>
      <c r="AA10" s="99"/>
    </row>
    <row r="11" spans="1:27" ht="50.15" customHeight="1" x14ac:dyDescent="0.3">
      <c r="B11" s="95"/>
      <c r="C11" s="333"/>
      <c r="D11" s="334"/>
      <c r="E11" s="334"/>
      <c r="F11" s="334"/>
      <c r="G11" s="335"/>
      <c r="H11" s="337"/>
      <c r="I11" s="339"/>
      <c r="J11" s="341"/>
      <c r="K11" s="131" t="s">
        <v>19</v>
      </c>
      <c r="L11" s="345" t="s">
        <v>108</v>
      </c>
      <c r="M11" s="346"/>
      <c r="N11" s="346"/>
      <c r="O11" s="346"/>
      <c r="P11" s="346"/>
      <c r="Q11" s="346"/>
      <c r="R11" s="346"/>
      <c r="S11" s="346"/>
      <c r="T11" s="346"/>
      <c r="U11" s="346"/>
      <c r="V11" s="346"/>
      <c r="W11" s="346"/>
      <c r="X11" s="346"/>
      <c r="Y11" s="346"/>
      <c r="Z11" s="347"/>
      <c r="AA11" s="98"/>
    </row>
    <row r="12" spans="1:27" s="103" customFormat="1" ht="42" customHeight="1" x14ac:dyDescent="0.3">
      <c r="B12" s="104"/>
      <c r="C12" s="313" t="str">
        <f>Calificaciones!B29</f>
        <v>Superficie del puente</v>
      </c>
      <c r="D12" s="314"/>
      <c r="E12" s="314"/>
      <c r="F12" s="314"/>
      <c r="G12" s="315"/>
      <c r="H12" s="116">
        <f>Calificaciones!C29</f>
        <v>2</v>
      </c>
      <c r="I12" s="117"/>
      <c r="J12" s="115" t="str">
        <f>Calificaciones!C53</f>
        <v>m2</v>
      </c>
      <c r="K12" s="115">
        <f>Calificaciones!D53</f>
        <v>646.76920000000007</v>
      </c>
      <c r="L12" s="316" t="str">
        <f>Calificaciones!D29</f>
        <v>(90) Acumulación de sedimentos en los bordes de calzada, fisuración transversal en carpeta asfáltica, rebaba en asfalto, formación de baches y pérdida de rugosidad en el asfalto.</v>
      </c>
      <c r="M12" s="317"/>
      <c r="N12" s="317"/>
      <c r="O12" s="317"/>
      <c r="P12" s="317"/>
      <c r="Q12" s="317"/>
      <c r="R12" s="317"/>
      <c r="S12" s="317"/>
      <c r="T12" s="317"/>
      <c r="U12" s="317"/>
      <c r="V12" s="317"/>
      <c r="W12" s="317"/>
      <c r="X12" s="317"/>
      <c r="Y12" s="317"/>
      <c r="Z12" s="318"/>
      <c r="AA12" s="105"/>
    </row>
    <row r="13" spans="1:27" s="103" customFormat="1" ht="56" customHeight="1" x14ac:dyDescent="0.3">
      <c r="A13" s="103" t="s">
        <v>23</v>
      </c>
      <c r="B13" s="104"/>
      <c r="C13" s="313" t="str">
        <f>Calificaciones!B30</f>
        <v>Juntas de expansión</v>
      </c>
      <c r="D13" s="314"/>
      <c r="E13" s="314"/>
      <c r="F13" s="314"/>
      <c r="G13" s="315"/>
      <c r="H13" s="116">
        <f>Calificaciones!C30</f>
        <v>3</v>
      </c>
      <c r="I13" s="117"/>
      <c r="J13" s="115" t="str">
        <f>Calificaciones!I53</f>
        <v>ml</v>
      </c>
      <c r="K13" s="115">
        <f>Calificaciones!J53</f>
        <v>25.76</v>
      </c>
      <c r="L13" s="316" t="str">
        <f>Calificaciones!D30</f>
        <v>(80) Infiltración, (90) Falla total de la junta localizada en el costado sur, Fracturas en el concreto de transición, cristalización de material de junta, colmatación con sedimentos, ausencia de nivelación en las superficies de transición a la junta, abrasión en los bloques de neopreno.</v>
      </c>
      <c r="M13" s="317"/>
      <c r="N13" s="317"/>
      <c r="O13" s="317"/>
      <c r="P13" s="317"/>
      <c r="Q13" s="317"/>
      <c r="R13" s="317"/>
      <c r="S13" s="317"/>
      <c r="T13" s="317"/>
      <c r="U13" s="317"/>
      <c r="V13" s="317"/>
      <c r="W13" s="317"/>
      <c r="X13" s="317"/>
      <c r="Y13" s="317"/>
      <c r="Z13" s="318"/>
      <c r="AA13" s="105"/>
    </row>
    <row r="14" spans="1:27" s="103" customFormat="1" ht="30" customHeight="1" x14ac:dyDescent="0.3">
      <c r="B14" s="104"/>
      <c r="C14" s="313" t="str">
        <f>Calificaciones!B31</f>
        <v>Bordillos / Andenes</v>
      </c>
      <c r="D14" s="314"/>
      <c r="E14" s="314"/>
      <c r="F14" s="314"/>
      <c r="G14" s="315"/>
      <c r="H14" s="116">
        <f>Calificaciones!C31</f>
        <v>2</v>
      </c>
      <c r="I14" s="117"/>
      <c r="J14" s="115" t="str">
        <f>Calificaciones!C62</f>
        <v>m2</v>
      </c>
      <c r="K14" s="115">
        <f>Calificaciones!D62</f>
        <v>173.47</v>
      </c>
      <c r="L14" s="316" t="str">
        <f>Calificaciones!D31</f>
        <v>(90) Fisuración por flexión en dirección longitudinal, acumulación de sedimentos, empozamientos de agua e intrusión de humedad en fisuras.</v>
      </c>
      <c r="M14" s="317"/>
      <c r="N14" s="317"/>
      <c r="O14" s="317"/>
      <c r="P14" s="317"/>
      <c r="Q14" s="317"/>
      <c r="R14" s="317"/>
      <c r="S14" s="317"/>
      <c r="T14" s="317"/>
      <c r="U14" s="317"/>
      <c r="V14" s="317"/>
      <c r="W14" s="317"/>
      <c r="X14" s="317"/>
      <c r="Y14" s="317"/>
      <c r="Z14" s="318"/>
      <c r="AA14" s="105"/>
    </row>
    <row r="15" spans="1:27" s="103" customFormat="1" ht="24.5" customHeight="1" x14ac:dyDescent="0.3">
      <c r="B15" s="104"/>
      <c r="C15" s="313" t="str">
        <f>Calificaciones!B32</f>
        <v>Barreras / Barandas</v>
      </c>
      <c r="D15" s="314"/>
      <c r="E15" s="314"/>
      <c r="F15" s="314"/>
      <c r="G15" s="315"/>
      <c r="H15" s="116">
        <f>Calificaciones!C32</f>
        <v>3</v>
      </c>
      <c r="I15" s="117"/>
      <c r="J15" s="115" t="str">
        <f>Calificaciones!I62</f>
        <v>ml</v>
      </c>
      <c r="K15" s="115">
        <f>Calificaciones!J62</f>
        <v>182.6</v>
      </c>
      <c r="L15" s="316" t="str">
        <f>Calificaciones!D32</f>
        <v>(50) Corrosión de acero estructural</v>
      </c>
      <c r="M15" s="317"/>
      <c r="N15" s="317"/>
      <c r="O15" s="317"/>
      <c r="P15" s="317"/>
      <c r="Q15" s="317"/>
      <c r="R15" s="317"/>
      <c r="S15" s="317"/>
      <c r="T15" s="317"/>
      <c r="U15" s="317"/>
      <c r="V15" s="317"/>
      <c r="W15" s="317"/>
      <c r="X15" s="317"/>
      <c r="Y15" s="317"/>
      <c r="Z15" s="318"/>
      <c r="AA15" s="105"/>
    </row>
    <row r="16" spans="1:27" s="103" customFormat="1" ht="30" customHeight="1" x14ac:dyDescent="0.3">
      <c r="B16" s="104"/>
      <c r="C16" s="313" t="str">
        <f>Calificaciones!B33</f>
        <v>Señalización</v>
      </c>
      <c r="D16" s="314"/>
      <c r="E16" s="314"/>
      <c r="F16" s="314"/>
      <c r="G16" s="315"/>
      <c r="H16" s="116">
        <f>Calificaciones!C33</f>
        <v>2</v>
      </c>
      <c r="I16" s="117"/>
      <c r="J16" s="115" t="str">
        <f>Calificaciones!C71</f>
        <v>-</v>
      </c>
      <c r="K16" s="115" t="str">
        <f>Calificaciones!D71</f>
        <v>-</v>
      </c>
      <c r="L16" s="316" t="str">
        <f>Calificaciones!D33</f>
        <v>(90) Ausencia de señalización vertical y regular estado de señalización horizontal.</v>
      </c>
      <c r="M16" s="317"/>
      <c r="N16" s="317"/>
      <c r="O16" s="317"/>
      <c r="P16" s="317"/>
      <c r="Q16" s="317"/>
      <c r="R16" s="317"/>
      <c r="S16" s="317"/>
      <c r="T16" s="317"/>
      <c r="U16" s="317"/>
      <c r="V16" s="317"/>
      <c r="W16" s="317"/>
      <c r="X16" s="317"/>
      <c r="Y16" s="317"/>
      <c r="Z16" s="318"/>
      <c r="AA16" s="105"/>
    </row>
    <row r="17" spans="2:27" s="103" customFormat="1" ht="30" hidden="1" customHeight="1" x14ac:dyDescent="0.3">
      <c r="B17" s="104"/>
      <c r="C17" s="313" t="str">
        <f>Calificaciones!B34</f>
        <v>Drenajes</v>
      </c>
      <c r="D17" s="314"/>
      <c r="E17" s="314"/>
      <c r="F17" s="314"/>
      <c r="G17" s="315"/>
      <c r="H17" s="116">
        <f>Calificaciones!C34</f>
        <v>3</v>
      </c>
      <c r="I17" s="117"/>
      <c r="J17" s="115" t="str">
        <f>Calificaciones!I71</f>
        <v>und</v>
      </c>
      <c r="K17" s="115">
        <f>Calificaciones!J71</f>
        <v>40</v>
      </c>
      <c r="L17" s="316" t="str">
        <f>Calificaciones!D34</f>
        <v>(90) Colmatación en algunos drenajes y longitud de ductos insuficiente</v>
      </c>
      <c r="M17" s="317"/>
      <c r="N17" s="317"/>
      <c r="O17" s="317"/>
      <c r="P17" s="317"/>
      <c r="Q17" s="317"/>
      <c r="R17" s="317"/>
      <c r="S17" s="317"/>
      <c r="T17" s="317"/>
      <c r="U17" s="317"/>
      <c r="V17" s="317"/>
      <c r="W17" s="317"/>
      <c r="X17" s="317"/>
      <c r="Y17" s="317"/>
      <c r="Z17" s="318"/>
      <c r="AA17" s="105"/>
    </row>
    <row r="18" spans="2:27" s="103" customFormat="1" ht="30" customHeight="1" x14ac:dyDescent="0.3">
      <c r="B18" s="104"/>
      <c r="C18" s="313" t="str">
        <f>Calificaciones!B35</f>
        <v>Conos y taludes</v>
      </c>
      <c r="D18" s="314"/>
      <c r="E18" s="314"/>
      <c r="F18" s="314"/>
      <c r="G18" s="315"/>
      <c r="H18" s="116">
        <f>Calificaciones!C35</f>
        <v>1</v>
      </c>
      <c r="I18" s="117"/>
      <c r="J18" s="115" t="str">
        <f>Calificaciones!C80</f>
        <v>m²</v>
      </c>
      <c r="K18" s="115">
        <f>Calificaciones!D80</f>
        <v>87</v>
      </c>
      <c r="L18" s="316" t="str">
        <f>Calificaciones!D35</f>
        <v>(90) Crecimiento de Vegetación y acumulación de residuos orgánicos e inorgánicos</v>
      </c>
      <c r="M18" s="317"/>
      <c r="N18" s="317"/>
      <c r="O18" s="317"/>
      <c r="P18" s="317"/>
      <c r="Q18" s="317"/>
      <c r="R18" s="317"/>
      <c r="S18" s="317"/>
      <c r="T18" s="317"/>
      <c r="U18" s="317"/>
      <c r="V18" s="317"/>
      <c r="W18" s="317"/>
      <c r="X18" s="317"/>
      <c r="Y18" s="317"/>
      <c r="Z18" s="318"/>
      <c r="AA18" s="105"/>
    </row>
    <row r="19" spans="2:27" s="103" customFormat="1" ht="24" customHeight="1" x14ac:dyDescent="0.3">
      <c r="B19" s="104"/>
      <c r="C19" s="313" t="str">
        <f>Calificaciones!B36</f>
        <v>Aletas</v>
      </c>
      <c r="D19" s="314"/>
      <c r="E19" s="314"/>
      <c r="F19" s="314"/>
      <c r="G19" s="315"/>
      <c r="H19" s="116">
        <f>Calificaciones!C36</f>
        <v>1</v>
      </c>
      <c r="I19" s="117"/>
      <c r="J19" s="115" t="str">
        <f>Calificaciones!I80</f>
        <v>m²</v>
      </c>
      <c r="K19" s="115">
        <f>Calificaciones!J80</f>
        <v>22.05</v>
      </c>
      <c r="L19" s="316" t="str">
        <f>Calificaciones!D36</f>
        <v xml:space="preserve"> (90) Crecimiento de vegetación </v>
      </c>
      <c r="M19" s="317"/>
      <c r="N19" s="317"/>
      <c r="O19" s="317"/>
      <c r="P19" s="317"/>
      <c r="Q19" s="317"/>
      <c r="R19" s="317"/>
      <c r="S19" s="317"/>
      <c r="T19" s="317"/>
      <c r="U19" s="317"/>
      <c r="V19" s="317"/>
      <c r="W19" s="317"/>
      <c r="X19" s="317"/>
      <c r="Y19" s="317"/>
      <c r="Z19" s="318"/>
      <c r="AA19" s="105"/>
    </row>
    <row r="20" spans="2:27" s="103" customFormat="1" ht="30" customHeight="1" x14ac:dyDescent="0.3">
      <c r="B20" s="104"/>
      <c r="C20" s="313" t="str">
        <f>Calificaciones!B37</f>
        <v>Estribos</v>
      </c>
      <c r="D20" s="314"/>
      <c r="E20" s="314"/>
      <c r="F20" s="314"/>
      <c r="G20" s="315"/>
      <c r="H20" s="116">
        <f>Calificaciones!C37</f>
        <v>3</v>
      </c>
      <c r="I20" s="117"/>
      <c r="J20" s="115" t="str">
        <f>Calificaciones!C89</f>
        <v>m²</v>
      </c>
      <c r="K20" s="115">
        <f>Calificaciones!D89</f>
        <v>15</v>
      </c>
      <c r="L20" s="316" t="str">
        <f>Calificaciones!D37</f>
        <v>(90) Fisuración vertical en estribo sur, manchas de humedad, suciedad, generación de microorganismos biológicos y acumulación de residuos.</v>
      </c>
      <c r="M20" s="317"/>
      <c r="N20" s="317"/>
      <c r="O20" s="317"/>
      <c r="P20" s="317"/>
      <c r="Q20" s="317"/>
      <c r="R20" s="317"/>
      <c r="S20" s="317"/>
      <c r="T20" s="317"/>
      <c r="U20" s="317"/>
      <c r="V20" s="317"/>
      <c r="W20" s="317"/>
      <c r="X20" s="317"/>
      <c r="Y20" s="317"/>
      <c r="Z20" s="318"/>
      <c r="AA20" s="105"/>
    </row>
    <row r="21" spans="2:27" s="103" customFormat="1" ht="30" hidden="1" customHeight="1" x14ac:dyDescent="0.3">
      <c r="B21" s="104"/>
      <c r="C21" s="313" t="str">
        <f>Calificaciones!B38</f>
        <v>Pilas</v>
      </c>
      <c r="D21" s="314"/>
      <c r="E21" s="314"/>
      <c r="F21" s="314"/>
      <c r="G21" s="315"/>
      <c r="H21" s="116" t="str">
        <f>Calificaciones!C38</f>
        <v>-</v>
      </c>
      <c r="I21" s="117"/>
      <c r="J21" s="115" t="str">
        <f>Calificaciones!I89</f>
        <v>m²</v>
      </c>
      <c r="K21" s="115" t="str">
        <f>Calificaciones!J89</f>
        <v>-</v>
      </c>
      <c r="L21" s="316" t="str">
        <f>Calificaciones!D38</f>
        <v>-</v>
      </c>
      <c r="M21" s="317"/>
      <c r="N21" s="317"/>
      <c r="O21" s="317"/>
      <c r="P21" s="317"/>
      <c r="Q21" s="317"/>
      <c r="R21" s="317"/>
      <c r="S21" s="317"/>
      <c r="T21" s="317"/>
      <c r="U21" s="317"/>
      <c r="V21" s="317"/>
      <c r="W21" s="317"/>
      <c r="X21" s="317"/>
      <c r="Y21" s="317"/>
      <c r="Z21" s="318"/>
      <c r="AA21" s="105"/>
    </row>
    <row r="22" spans="2:27" s="103" customFormat="1" ht="30" customHeight="1" x14ac:dyDescent="0.3">
      <c r="B22" s="104"/>
      <c r="C22" s="313" t="str">
        <f>Calificaciones!B39</f>
        <v>Apoyos</v>
      </c>
      <c r="D22" s="314"/>
      <c r="E22" s="314"/>
      <c r="F22" s="314"/>
      <c r="G22" s="315"/>
      <c r="H22" s="116">
        <f>Calificaciones!C39</f>
        <v>3</v>
      </c>
      <c r="I22" s="117"/>
      <c r="J22" s="115" t="str">
        <f>Calificaciones!C98</f>
        <v>Und</v>
      </c>
      <c r="K22" s="115">
        <f>Calificaciones!D98</f>
        <v>4</v>
      </c>
      <c r="L22" s="316" t="str">
        <f>Calificaciones!D39</f>
        <v>(50) Corrosión de acero estructural, (90) Acumulación de humedad, escombros y residuos.</v>
      </c>
      <c r="M22" s="317"/>
      <c r="N22" s="317"/>
      <c r="O22" s="317"/>
      <c r="P22" s="317"/>
      <c r="Q22" s="317"/>
      <c r="R22" s="317"/>
      <c r="S22" s="317"/>
      <c r="T22" s="317"/>
      <c r="U22" s="317"/>
      <c r="V22" s="317"/>
      <c r="W22" s="317"/>
      <c r="X22" s="317"/>
      <c r="Y22" s="317"/>
      <c r="Z22" s="318"/>
      <c r="AA22" s="105"/>
    </row>
    <row r="23" spans="2:27" s="103" customFormat="1" ht="30" customHeight="1" x14ac:dyDescent="0.3">
      <c r="B23" s="104"/>
      <c r="C23" s="313" t="str">
        <f>Calificaciones!B40</f>
        <v>Losa</v>
      </c>
      <c r="D23" s="314"/>
      <c r="E23" s="314"/>
      <c r="F23" s="314"/>
      <c r="G23" s="315"/>
      <c r="H23" s="116">
        <f>Calificaciones!C40</f>
        <v>3</v>
      </c>
      <c r="I23" s="117"/>
      <c r="J23" s="115" t="str">
        <f>Calificaciones!I98</f>
        <v>m²</v>
      </c>
      <c r="K23" s="115">
        <f>Calificaciones!J98</f>
        <v>352.78319999999997</v>
      </c>
      <c r="L23" s="316" t="str">
        <f>Calificaciones!D40</f>
        <v>(60) Daño en concreto/corrosión de reforzamiento, (65) Daño en concreto/acero expuesto.</v>
      </c>
      <c r="M23" s="317"/>
      <c r="N23" s="317"/>
      <c r="O23" s="317"/>
      <c r="P23" s="317"/>
      <c r="Q23" s="317"/>
      <c r="R23" s="317"/>
      <c r="S23" s="317"/>
      <c r="T23" s="317"/>
      <c r="U23" s="317"/>
      <c r="V23" s="317"/>
      <c r="W23" s="317"/>
      <c r="X23" s="317"/>
      <c r="Y23" s="317"/>
      <c r="Z23" s="318"/>
      <c r="AA23" s="105"/>
    </row>
    <row r="24" spans="2:27" s="103" customFormat="1" ht="59.5" customHeight="1" x14ac:dyDescent="0.3">
      <c r="B24" s="104"/>
      <c r="C24" s="313" t="str">
        <f>Calificaciones!B41</f>
        <v>Vigas, Largueros y diafragmas</v>
      </c>
      <c r="D24" s="314"/>
      <c r="E24" s="314"/>
      <c r="F24" s="314"/>
      <c r="G24" s="315"/>
      <c r="H24" s="116">
        <f>Calificaciones!C41</f>
        <v>3</v>
      </c>
      <c r="I24" s="117"/>
      <c r="J24" s="115" t="str">
        <f>Calificaciones!C105</f>
        <v>m²</v>
      </c>
      <c r="K24" s="115">
        <f>Calificaciones!D105</f>
        <v>67.196799999999996</v>
      </c>
      <c r="L24" s="316" t="str">
        <f>Calificaciones!D41</f>
        <v>(90) Conexiones con alta sensibilidad a fatiga en posibles elementos de fractura crítica, pérdidas de espesores de componentes de acero en vigas tensoras.</v>
      </c>
      <c r="M24" s="317"/>
      <c r="N24" s="317"/>
      <c r="O24" s="317"/>
      <c r="P24" s="317"/>
      <c r="Q24" s="317"/>
      <c r="R24" s="317"/>
      <c r="S24" s="317"/>
      <c r="T24" s="317"/>
      <c r="U24" s="317"/>
      <c r="V24" s="317"/>
      <c r="W24" s="317"/>
      <c r="X24" s="317"/>
      <c r="Y24" s="317"/>
      <c r="Z24" s="318"/>
      <c r="AA24" s="105"/>
    </row>
    <row r="25" spans="2:27" s="103" customFormat="1" ht="30" customHeight="1" x14ac:dyDescent="0.3">
      <c r="B25" s="104"/>
      <c r="C25" s="313" t="str">
        <f>Calificaciones!B42</f>
        <v>Elementos de Arco</v>
      </c>
      <c r="D25" s="314"/>
      <c r="E25" s="314"/>
      <c r="F25" s="314"/>
      <c r="G25" s="315"/>
      <c r="H25" s="116">
        <f>Calificaciones!C42</f>
        <v>0</v>
      </c>
      <c r="I25" s="117"/>
      <c r="J25" s="115" t="str">
        <f>Calificaciones!I105</f>
        <v>-</v>
      </c>
      <c r="K25" s="115">
        <f>Calificaciones!J105</f>
        <v>0</v>
      </c>
      <c r="L25" s="316" t="str">
        <f>Calificaciones!D42</f>
        <v>-</v>
      </c>
      <c r="M25" s="317"/>
      <c r="N25" s="317"/>
      <c r="O25" s="317"/>
      <c r="P25" s="317"/>
      <c r="Q25" s="317"/>
      <c r="R25" s="317"/>
      <c r="S25" s="317"/>
      <c r="T25" s="317"/>
      <c r="U25" s="317"/>
      <c r="V25" s="317"/>
      <c r="W25" s="317"/>
      <c r="X25" s="317"/>
      <c r="Y25" s="317"/>
      <c r="Z25" s="318"/>
      <c r="AA25" s="105"/>
    </row>
    <row r="26" spans="2:27" s="103" customFormat="1" ht="60" customHeight="1" x14ac:dyDescent="0.3">
      <c r="B26" s="104"/>
      <c r="C26" s="313" t="str">
        <f>Calificaciones!B43</f>
        <v>Pendolones</v>
      </c>
      <c r="D26" s="314"/>
      <c r="E26" s="314"/>
      <c r="F26" s="314"/>
      <c r="G26" s="315"/>
      <c r="H26" s="116">
        <f>Calificaciones!C43</f>
        <v>3</v>
      </c>
      <c r="I26" s="117"/>
      <c r="J26" s="115" t="str">
        <f>Calificaciones!C113</f>
        <v>-</v>
      </c>
      <c r="K26" s="115">
        <f>Calificaciones!D113</f>
        <v>0</v>
      </c>
      <c r="L26" s="316" t="str">
        <f>Calificaciones!D43</f>
        <v>(90) Perfiles inaceptables de soldaduras acanaladas de penetración completa, de acuerdo con AWS D1.5., acumulación de humedad en conexiones articuladas, acumulación de residuos en los pendolones de los accesos al puente.</v>
      </c>
      <c r="M26" s="317"/>
      <c r="N26" s="317"/>
      <c r="O26" s="317"/>
      <c r="P26" s="317"/>
      <c r="Q26" s="317"/>
      <c r="R26" s="317"/>
      <c r="S26" s="317"/>
      <c r="T26" s="317"/>
      <c r="U26" s="317"/>
      <c r="V26" s="317"/>
      <c r="W26" s="317"/>
      <c r="X26" s="317"/>
      <c r="Y26" s="317"/>
      <c r="Z26" s="318"/>
      <c r="AA26" s="105"/>
    </row>
    <row r="27" spans="2:27" s="103" customFormat="1" ht="25.5" customHeight="1" x14ac:dyDescent="0.3">
      <c r="B27" s="104"/>
      <c r="C27" s="313" t="str">
        <f>Calificaciones!B44</f>
        <v>Elementos de armadura - Arriostramiento</v>
      </c>
      <c r="D27" s="314"/>
      <c r="E27" s="314"/>
      <c r="F27" s="314"/>
      <c r="G27" s="315"/>
      <c r="H27" s="116">
        <f>Calificaciones!C44</f>
        <v>2</v>
      </c>
      <c r="I27" s="117"/>
      <c r="J27" s="115" t="str">
        <f>Calificaciones!I113</f>
        <v>-</v>
      </c>
      <c r="K27" s="115">
        <f>Calificaciones!J113</f>
        <v>0</v>
      </c>
      <c r="L27" s="316" t="str">
        <f>Calificaciones!D44</f>
        <v>(90) Pérdida de espesor en arriostramientos por escorrentía de lluvia.</v>
      </c>
      <c r="M27" s="317"/>
      <c r="N27" s="317"/>
      <c r="O27" s="317"/>
      <c r="P27" s="317"/>
      <c r="Q27" s="317"/>
      <c r="R27" s="317"/>
      <c r="S27" s="317"/>
      <c r="T27" s="317"/>
      <c r="U27" s="317"/>
      <c r="V27" s="317"/>
      <c r="W27" s="317"/>
      <c r="X27" s="317"/>
      <c r="Y27" s="317"/>
      <c r="Z27" s="318"/>
      <c r="AA27" s="105"/>
    </row>
    <row r="28" spans="2:27" s="103" customFormat="1" ht="27.5" customHeight="1" x14ac:dyDescent="0.3">
      <c r="B28" s="104"/>
      <c r="C28" s="313" t="str">
        <f>Calificaciones!B45</f>
        <v>Cauce</v>
      </c>
      <c r="D28" s="314"/>
      <c r="E28" s="314"/>
      <c r="F28" s="314"/>
      <c r="G28" s="315"/>
      <c r="H28" s="116">
        <f>Calificaciones!C45</f>
        <v>2</v>
      </c>
      <c r="I28" s="117"/>
      <c r="J28" s="115" t="str">
        <f>Calificaciones!I122</f>
        <v>-</v>
      </c>
      <c r="K28" s="115" t="str">
        <f>Calificaciones!D122</f>
        <v>-</v>
      </c>
      <c r="L28" s="316" t="str">
        <f>Calificaciones!D45</f>
        <v>(90) Alta contaminación por descarga de aguas residuales.</v>
      </c>
      <c r="M28" s="317"/>
      <c r="N28" s="317"/>
      <c r="O28" s="317"/>
      <c r="P28" s="317"/>
      <c r="Q28" s="317"/>
      <c r="R28" s="317"/>
      <c r="S28" s="317"/>
      <c r="T28" s="317"/>
      <c r="U28" s="317"/>
      <c r="V28" s="317"/>
      <c r="W28" s="317"/>
      <c r="X28" s="317"/>
      <c r="Y28" s="317"/>
      <c r="Z28" s="318"/>
      <c r="AA28" s="105"/>
    </row>
    <row r="29" spans="2:27" s="103" customFormat="1" ht="298.5" customHeight="1" x14ac:dyDescent="0.3">
      <c r="B29" s="104"/>
      <c r="C29" s="313" t="str">
        <f>Calificaciones!B46</f>
        <v>Puente en General</v>
      </c>
      <c r="D29" s="314"/>
      <c r="E29" s="314"/>
      <c r="F29" s="314"/>
      <c r="G29" s="315"/>
      <c r="H29" s="116">
        <f>Calificaciones!C46</f>
        <v>3</v>
      </c>
      <c r="I29" s="117"/>
      <c r="J29" s="115" t="str">
        <f>Calificaciones!C122</f>
        <v>-</v>
      </c>
      <c r="K29" s="115" t="str">
        <f>Calificaciones!D122</f>
        <v>-</v>
      </c>
      <c r="L29" s="316" t="str">
        <f>Calificaciones!D46</f>
        <v>(50) Corrosión de acero estructural de barreras y apoyos, (60) Daño en concreto/corrosión de reforzamiento en losa de concreto,(80) Infiltración, (65) Daño en concreto/acero expuesto en losa de concreto, (90) Fisuración por flexión en dirección longitudinal, acumulación de sedimentos, empozamientos de agua e intrusión de humedad en fisuras en los andenes peatonales, Falla total de la junta localizada en el costado sur, Fracturas en el concreto de transición, cristalización de material de junta, colmatación con sedimentos, ausencia de nivelación en las superficies de transición a la junta, abrasión en los bloques de neopreno, Ausencia de señalización vertical y regular estado de señalización horizontal, Colmatación en algunos drenajes y longitud de ductos insuficiente, Crecimiento de Vegetación y acumulación de residuos orgánicos e inorgánicos en los conos y taludes, Fisuración vertical en estribo sur, manchas de humedad, suciedad, generación de microorganismos biológicos y acumulación de residuos, Acumulación de humedad, escombros y residuos en los apoyos, Conexiones con alta sensibilida,  a fatiga en posibles elementos de fractura crítica, pérdidas de espesores de componentes de acero en vigas tensoras, Perfiles inaceptables de soldaduras acanaladas de penetración completa, de acuerdo con AWS D1.5., acumulación de humedad en conexiones articuladas, acumulación de residuos en los pendolones de los accesos al puente, Pérdida de espesor en acero de arriostramientos por escorrentía de lluvia.</v>
      </c>
      <c r="M29" s="317"/>
      <c r="N29" s="317"/>
      <c r="O29" s="317"/>
      <c r="P29" s="317"/>
      <c r="Q29" s="317"/>
      <c r="R29" s="317"/>
      <c r="S29" s="317"/>
      <c r="T29" s="317"/>
      <c r="U29" s="317"/>
      <c r="V29" s="317"/>
      <c r="W29" s="317"/>
      <c r="X29" s="317"/>
      <c r="Y29" s="317"/>
      <c r="Z29" s="318"/>
      <c r="AA29" s="105"/>
    </row>
    <row r="30" spans="2:27" s="103" customFormat="1" ht="30" customHeight="1" x14ac:dyDescent="0.3">
      <c r="B30" s="104"/>
      <c r="C30" s="313" t="s">
        <v>110</v>
      </c>
      <c r="D30" s="314"/>
      <c r="E30" s="314"/>
      <c r="F30" s="314"/>
      <c r="G30" s="315"/>
      <c r="H30" s="112"/>
      <c r="I30" s="113"/>
      <c r="J30" s="114"/>
      <c r="K30" s="115"/>
      <c r="L30" s="322"/>
      <c r="M30" s="323"/>
      <c r="N30" s="323"/>
      <c r="O30" s="323"/>
      <c r="P30" s="323"/>
      <c r="Q30" s="323"/>
      <c r="R30" s="323"/>
      <c r="S30" s="323"/>
      <c r="T30" s="323"/>
      <c r="U30" s="323"/>
      <c r="V30" s="323"/>
      <c r="W30" s="323"/>
      <c r="X30" s="323"/>
      <c r="Y30" s="323"/>
      <c r="Z30" s="324"/>
      <c r="AA30" s="105"/>
    </row>
    <row r="31" spans="2:27" x14ac:dyDescent="0.3">
      <c r="B31" s="95"/>
      <c r="C31" s="106" t="s">
        <v>109</v>
      </c>
      <c r="D31" s="107"/>
      <c r="E31" s="107"/>
      <c r="F31" s="108"/>
      <c r="G31" s="320"/>
      <c r="H31" s="320"/>
      <c r="I31" s="320"/>
      <c r="J31" s="320"/>
      <c r="K31" s="320"/>
      <c r="L31" s="320"/>
      <c r="M31" s="320"/>
      <c r="N31" s="320"/>
      <c r="O31" s="320"/>
      <c r="P31" s="320"/>
      <c r="Q31" s="320"/>
      <c r="R31" s="320"/>
      <c r="S31" s="320"/>
      <c r="T31" s="320"/>
      <c r="U31" s="320"/>
      <c r="V31" s="320"/>
      <c r="W31" s="320"/>
      <c r="X31" s="320"/>
      <c r="Y31" s="320"/>
      <c r="Z31" s="320"/>
      <c r="AA31" s="99"/>
    </row>
    <row r="32" spans="2:27" x14ac:dyDescent="0.3">
      <c r="B32" s="95"/>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99"/>
    </row>
    <row r="33" spans="2:27" ht="13.5" thickBot="1" x14ac:dyDescent="0.35">
      <c r="B33" s="10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110"/>
    </row>
    <row r="34" spans="2:27" ht="6" customHeight="1" thickTop="1" x14ac:dyDescent="0.3"/>
  </sheetData>
  <mergeCells count="62">
    <mergeCell ref="C25:G25"/>
    <mergeCell ref="C26:G26"/>
    <mergeCell ref="C27:G27"/>
    <mergeCell ref="C28:G28"/>
    <mergeCell ref="L25:Z25"/>
    <mergeCell ref="L26:Z26"/>
    <mergeCell ref="L27:Z27"/>
    <mergeCell ref="L28:Z28"/>
    <mergeCell ref="C1:Z1"/>
    <mergeCell ref="K3:M3"/>
    <mergeCell ref="P3:S3"/>
    <mergeCell ref="U3:Z3"/>
    <mergeCell ref="E4:I4"/>
    <mergeCell ref="K4:M4"/>
    <mergeCell ref="P4:S4"/>
    <mergeCell ref="S7:X7"/>
    <mergeCell ref="Y7:Z7"/>
    <mergeCell ref="C10:G11"/>
    <mergeCell ref="H10:H11"/>
    <mergeCell ref="I10:I11"/>
    <mergeCell ref="J10:J11"/>
    <mergeCell ref="K10:Z10"/>
    <mergeCell ref="L11:Z11"/>
    <mergeCell ref="F7:G7"/>
    <mergeCell ref="H7:I7"/>
    <mergeCell ref="J7:K7"/>
    <mergeCell ref="L7:N7"/>
    <mergeCell ref="O7:P7"/>
    <mergeCell ref="Q7:R7"/>
    <mergeCell ref="C12:G12"/>
    <mergeCell ref="L12:Z12"/>
    <mergeCell ref="C13:G13"/>
    <mergeCell ref="L13:Z13"/>
    <mergeCell ref="C14:G14"/>
    <mergeCell ref="L14:Z14"/>
    <mergeCell ref="C15:G15"/>
    <mergeCell ref="L15:Z15"/>
    <mergeCell ref="C16:G16"/>
    <mergeCell ref="L16:Z16"/>
    <mergeCell ref="C17:G17"/>
    <mergeCell ref="L17:Z17"/>
    <mergeCell ref="L22:Z22"/>
    <mergeCell ref="C23:G23"/>
    <mergeCell ref="L23:Z23"/>
    <mergeCell ref="C24:G24"/>
    <mergeCell ref="L24:Z24"/>
    <mergeCell ref="C18:G18"/>
    <mergeCell ref="L18:Z18"/>
    <mergeCell ref="C33:Z33"/>
    <mergeCell ref="G31:Z31"/>
    <mergeCell ref="C32:Z32"/>
    <mergeCell ref="C30:G30"/>
    <mergeCell ref="L30:Z30"/>
    <mergeCell ref="L19:Z19"/>
    <mergeCell ref="C29:G29"/>
    <mergeCell ref="L20:Z20"/>
    <mergeCell ref="C21:G21"/>
    <mergeCell ref="L21:Z21"/>
    <mergeCell ref="C19:G19"/>
    <mergeCell ref="C20:G20"/>
    <mergeCell ref="L29:Z29"/>
    <mergeCell ref="C22:G22"/>
  </mergeCells>
  <phoneticPr fontId="32" type="noConversion"/>
  <printOptions horizontalCentered="1"/>
  <pageMargins left="0.78740157480314965" right="0.39370078740157483" top="0.39370078740157483" bottom="0.19685039370078741" header="0" footer="0"/>
  <pageSetup scale="83"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2:U160"/>
  <sheetViews>
    <sheetView showGridLines="0" topLeftCell="A54" zoomScale="145" zoomScaleNormal="145" zoomScaleSheetLayoutView="100" workbookViewId="0">
      <selection activeCell="B67" sqref="B67:E67"/>
    </sheetView>
  </sheetViews>
  <sheetFormatPr baseColWidth="10" defaultColWidth="11.453125" defaultRowHeight="12.5" x14ac:dyDescent="0.25"/>
  <cols>
    <col min="1" max="1" width="11.54296875" customWidth="1"/>
    <col min="2" max="2" width="24.36328125" bestFit="1" customWidth="1"/>
    <col min="3" max="3" width="19.54296875" customWidth="1"/>
    <col min="4" max="4" width="28.54296875" bestFit="1" customWidth="1"/>
    <col min="5" max="5" width="12.6328125" customWidth="1"/>
    <col min="6" max="6" width="7.54296875" customWidth="1"/>
    <col min="7" max="7" width="8" customWidth="1"/>
    <col min="8" max="8" width="22.6328125" customWidth="1"/>
    <col min="9" max="9" width="26.453125" customWidth="1"/>
    <col min="10" max="10" width="12.453125" customWidth="1"/>
    <col min="11" max="11" width="21.90625" customWidth="1"/>
    <col min="12" max="12" width="0.90625" style="123" customWidth="1"/>
    <col min="13" max="13" width="28.54296875" bestFit="1" customWidth="1"/>
  </cols>
  <sheetData>
    <row r="2" spans="2:14" ht="13" thickBot="1" x14ac:dyDescent="0.3">
      <c r="B2" s="3"/>
      <c r="C2" s="3"/>
      <c r="D2" s="3"/>
      <c r="E2" s="3"/>
    </row>
    <row r="3" spans="2:14" ht="13.5" thickBot="1" x14ac:dyDescent="0.3">
      <c r="B3" s="391" t="s">
        <v>123</v>
      </c>
      <c r="C3" s="392"/>
      <c r="D3" s="392"/>
      <c r="E3" s="393"/>
      <c r="H3" s="432"/>
      <c r="I3" s="432"/>
      <c r="J3" s="432"/>
      <c r="K3" s="432"/>
      <c r="L3" s="432"/>
      <c r="M3" s="1"/>
      <c r="N3" s="1"/>
    </row>
    <row r="4" spans="2:14" ht="15" customHeight="1" x14ac:dyDescent="0.25">
      <c r="B4" s="165" t="s">
        <v>202</v>
      </c>
      <c r="C4" s="166">
        <v>1</v>
      </c>
      <c r="D4" s="167" t="s">
        <v>113</v>
      </c>
      <c r="E4" s="168">
        <v>0</v>
      </c>
      <c r="H4" s="164"/>
      <c r="I4" s="433"/>
      <c r="J4" s="433"/>
      <c r="K4" s="433"/>
      <c r="L4" s="433"/>
      <c r="M4" s="2"/>
      <c r="N4" s="3"/>
    </row>
    <row r="5" spans="2:14" ht="15" customHeight="1" x14ac:dyDescent="0.25">
      <c r="B5" s="169" t="s">
        <v>114</v>
      </c>
      <c r="C5" s="170">
        <v>0</v>
      </c>
      <c r="D5" s="171" t="s">
        <v>2</v>
      </c>
      <c r="E5" s="172">
        <v>4.5999999999999996</v>
      </c>
      <c r="H5" s="164"/>
      <c r="I5" s="433"/>
      <c r="J5" s="433"/>
      <c r="K5" s="433"/>
      <c r="L5" s="433"/>
      <c r="M5" s="3"/>
      <c r="N5" s="3"/>
    </row>
    <row r="6" spans="2:14" x14ac:dyDescent="0.25">
      <c r="B6" s="169" t="s">
        <v>115</v>
      </c>
      <c r="C6" s="170">
        <v>90.31</v>
      </c>
      <c r="D6" s="171" t="s">
        <v>3</v>
      </c>
      <c r="E6" s="172">
        <v>0</v>
      </c>
      <c r="H6" s="164"/>
      <c r="I6" s="434"/>
      <c r="J6" s="434"/>
      <c r="K6" s="434"/>
      <c r="L6" s="434"/>
      <c r="N6" s="3"/>
    </row>
    <row r="7" spans="2:14" ht="12.75" customHeight="1" x14ac:dyDescent="0.25">
      <c r="B7" s="169" t="s">
        <v>116</v>
      </c>
      <c r="C7" s="170">
        <v>91.3</v>
      </c>
      <c r="D7" s="171" t="s">
        <v>125</v>
      </c>
      <c r="E7" s="172">
        <v>0.67</v>
      </c>
      <c r="H7" s="164"/>
      <c r="I7" s="433"/>
      <c r="J7" s="433"/>
      <c r="K7" s="433"/>
      <c r="L7" s="433"/>
      <c r="M7" s="3"/>
      <c r="N7" s="3"/>
    </row>
    <row r="8" spans="2:14" x14ac:dyDescent="0.25">
      <c r="B8" s="169" t="s">
        <v>5</v>
      </c>
      <c r="C8" s="173" t="s">
        <v>152</v>
      </c>
      <c r="D8" s="171" t="s">
        <v>156</v>
      </c>
      <c r="E8" s="172" t="s">
        <v>153</v>
      </c>
      <c r="H8" s="164"/>
      <c r="I8" s="433"/>
      <c r="J8" s="433"/>
      <c r="K8" s="433"/>
      <c r="L8" s="433"/>
      <c r="M8" s="3"/>
      <c r="N8" s="3"/>
    </row>
    <row r="9" spans="2:14" ht="15" customHeight="1" x14ac:dyDescent="0.25">
      <c r="B9" s="169" t="s">
        <v>117</v>
      </c>
      <c r="C9" s="173">
        <v>1.23</v>
      </c>
      <c r="D9" s="171" t="s">
        <v>6</v>
      </c>
      <c r="E9" s="172" t="s">
        <v>154</v>
      </c>
      <c r="H9" s="164"/>
      <c r="I9" s="433"/>
      <c r="J9" s="433"/>
      <c r="K9" s="433"/>
      <c r="L9" s="433"/>
      <c r="M9" s="3"/>
      <c r="N9" s="3"/>
    </row>
    <row r="10" spans="2:14" ht="15" customHeight="1" x14ac:dyDescent="0.25">
      <c r="B10" s="169" t="s">
        <v>121</v>
      </c>
      <c r="C10" s="173">
        <v>1.23</v>
      </c>
      <c r="D10" s="174" t="s">
        <v>7</v>
      </c>
      <c r="E10" s="175" t="s">
        <v>155</v>
      </c>
      <c r="H10" s="164"/>
      <c r="I10" s="433"/>
      <c r="J10" s="433"/>
      <c r="K10" s="433"/>
      <c r="L10" s="433"/>
      <c r="M10" s="3"/>
      <c r="N10" s="3"/>
    </row>
    <row r="11" spans="2:14" x14ac:dyDescent="0.25">
      <c r="B11" s="169" t="s">
        <v>126</v>
      </c>
      <c r="C11" s="173">
        <v>12.88</v>
      </c>
      <c r="D11" s="174" t="s">
        <v>8</v>
      </c>
      <c r="E11" s="175" t="s">
        <v>40</v>
      </c>
      <c r="H11" s="159"/>
      <c r="I11" s="159"/>
      <c r="J11" s="159"/>
      <c r="K11" s="159"/>
      <c r="L11"/>
      <c r="M11" s="3"/>
      <c r="N11" s="3"/>
    </row>
    <row r="12" spans="2:14" ht="15" customHeight="1" x14ac:dyDescent="0.25">
      <c r="B12" s="169" t="s">
        <v>9</v>
      </c>
      <c r="C12" s="173">
        <v>10.42</v>
      </c>
      <c r="D12" s="174" t="s">
        <v>10</v>
      </c>
      <c r="E12" s="175" t="s">
        <v>153</v>
      </c>
      <c r="H12" s="159"/>
      <c r="I12" s="159"/>
      <c r="J12" s="160"/>
      <c r="K12" s="159"/>
      <c r="L12"/>
      <c r="M12" s="2"/>
      <c r="N12" s="3"/>
    </row>
    <row r="13" spans="2:14" ht="15" customHeight="1" thickBot="1" x14ac:dyDescent="0.3">
      <c r="B13" s="176" t="s">
        <v>118</v>
      </c>
      <c r="C13" s="177">
        <f>C11*C7</f>
        <v>1175.944</v>
      </c>
      <c r="D13" s="178" t="s">
        <v>11</v>
      </c>
      <c r="E13" s="179" t="s">
        <v>153</v>
      </c>
      <c r="H13" s="159"/>
      <c r="I13" s="159"/>
      <c r="J13" s="159"/>
      <c r="K13" s="159"/>
      <c r="L13"/>
      <c r="M13" s="2"/>
      <c r="N13" s="3"/>
    </row>
    <row r="14" spans="2:14" ht="13" thickBot="1" x14ac:dyDescent="0.3">
      <c r="B14" s="180"/>
      <c r="C14" s="180"/>
      <c r="D14" s="180"/>
      <c r="E14" s="180"/>
      <c r="H14" s="159"/>
      <c r="I14" s="159"/>
      <c r="J14" s="159"/>
      <c r="K14" s="159"/>
      <c r="L14"/>
      <c r="M14" s="2"/>
      <c r="N14" s="3"/>
    </row>
    <row r="15" spans="2:14" ht="13.5" thickBot="1" x14ac:dyDescent="0.35">
      <c r="B15" s="407" t="s">
        <v>47</v>
      </c>
      <c r="C15" s="408"/>
      <c r="D15" s="408"/>
      <c r="E15" s="409"/>
      <c r="F15" s="2"/>
      <c r="G15" s="2"/>
      <c r="H15" s="159"/>
      <c r="I15" s="159"/>
      <c r="J15" s="159"/>
      <c r="K15" s="159"/>
      <c r="L15" s="161"/>
      <c r="M15" s="4"/>
      <c r="N15" s="4"/>
    </row>
    <row r="16" spans="2:14" ht="13" x14ac:dyDescent="0.25">
      <c r="B16" s="410" t="s">
        <v>134</v>
      </c>
      <c r="C16" s="411"/>
      <c r="D16" s="412">
        <v>2</v>
      </c>
      <c r="E16" s="413"/>
      <c r="F16" s="2"/>
      <c r="G16" s="2"/>
      <c r="H16" s="435"/>
      <c r="I16" s="435"/>
      <c r="J16" s="435"/>
      <c r="K16" s="435"/>
      <c r="L16" s="162"/>
      <c r="M16" s="1"/>
      <c r="N16" s="1"/>
    </row>
    <row r="17" spans="1:14" ht="24.75" customHeight="1" x14ac:dyDescent="0.25">
      <c r="B17" s="403" t="s">
        <v>127</v>
      </c>
      <c r="C17" s="404"/>
      <c r="D17" s="405" t="s">
        <v>162</v>
      </c>
      <c r="E17" s="406"/>
      <c r="F17" s="2"/>
      <c r="G17" s="2"/>
      <c r="H17" s="163"/>
      <c r="I17" s="431"/>
      <c r="J17" s="431"/>
      <c r="K17" s="431"/>
      <c r="L17" s="162"/>
      <c r="M17" s="1"/>
      <c r="N17" s="1"/>
    </row>
    <row r="18" spans="1:14" x14ac:dyDescent="0.25">
      <c r="B18" s="403" t="s">
        <v>144</v>
      </c>
      <c r="C18" s="404"/>
      <c r="D18" s="420" t="s">
        <v>163</v>
      </c>
      <c r="E18" s="421"/>
      <c r="F18" s="2"/>
      <c r="G18" s="2"/>
      <c r="H18" s="163"/>
      <c r="I18" s="431"/>
      <c r="J18" s="431"/>
      <c r="K18" s="431"/>
      <c r="L18" s="162"/>
      <c r="M18" s="1"/>
      <c r="N18" s="1"/>
    </row>
    <row r="19" spans="1:14" ht="25" customHeight="1" x14ac:dyDescent="0.25">
      <c r="B19" s="403" t="s">
        <v>13</v>
      </c>
      <c r="C19" s="404"/>
      <c r="D19" s="405" t="s">
        <v>166</v>
      </c>
      <c r="E19" s="406"/>
      <c r="H19" s="163"/>
      <c r="I19" s="431"/>
      <c r="J19" s="431"/>
      <c r="K19" s="431"/>
      <c r="L19" s="162"/>
      <c r="M19" s="1"/>
      <c r="N19" s="1"/>
    </row>
    <row r="20" spans="1:14" x14ac:dyDescent="0.25">
      <c r="B20" s="403" t="s">
        <v>14</v>
      </c>
      <c r="C20" s="404"/>
      <c r="D20" s="420" t="s">
        <v>165</v>
      </c>
      <c r="E20" s="421"/>
      <c r="J20" s="5"/>
      <c r="K20" s="5"/>
      <c r="L20" s="151"/>
      <c r="M20" s="1"/>
      <c r="N20" s="1"/>
    </row>
    <row r="21" spans="1:14" ht="13" thickBot="1" x14ac:dyDescent="0.3">
      <c r="A21" s="120"/>
      <c r="B21" s="422" t="s">
        <v>15</v>
      </c>
      <c r="C21" s="423"/>
      <c r="D21" s="424" t="s">
        <v>164</v>
      </c>
      <c r="E21" s="425"/>
      <c r="F21" s="120"/>
      <c r="G21" s="120"/>
      <c r="J21" s="5"/>
      <c r="K21" s="5"/>
      <c r="L21" s="151"/>
      <c r="M21" s="1"/>
      <c r="N21" s="1"/>
    </row>
    <row r="22" spans="1:14" ht="13" thickBot="1" x14ac:dyDescent="0.3">
      <c r="A22" s="120"/>
      <c r="B22" s="181"/>
      <c r="C22" s="181"/>
      <c r="D22" s="182"/>
      <c r="E22" s="182"/>
      <c r="F22" s="120"/>
      <c r="G22" s="120"/>
      <c r="J22" s="5"/>
      <c r="K22" s="5"/>
      <c r="L22" s="151"/>
      <c r="M22" s="1"/>
      <c r="N22" s="1"/>
    </row>
    <row r="23" spans="1:14" ht="13" thickBot="1" x14ac:dyDescent="0.3">
      <c r="A23" s="120"/>
      <c r="B23" s="380" t="s">
        <v>201</v>
      </c>
      <c r="C23" s="381"/>
      <c r="D23" s="381"/>
      <c r="E23" s="382"/>
      <c r="F23" s="120"/>
      <c r="G23" s="120"/>
      <c r="J23" s="5"/>
      <c r="K23" s="5"/>
      <c r="L23" s="151"/>
      <c r="M23" s="1"/>
      <c r="N23" s="1"/>
    </row>
    <row r="24" spans="1:14" x14ac:dyDescent="0.25">
      <c r="A24" s="120"/>
      <c r="B24" s="207" t="s">
        <v>145</v>
      </c>
      <c r="C24" s="166" t="s">
        <v>146</v>
      </c>
      <c r="D24" s="166" t="s">
        <v>147</v>
      </c>
      <c r="E24" s="208" t="s">
        <v>148</v>
      </c>
      <c r="F24" s="120"/>
      <c r="G24" s="120"/>
      <c r="J24" s="5"/>
      <c r="K24" s="5"/>
      <c r="L24" s="151"/>
      <c r="M24" s="1"/>
      <c r="N24" s="1"/>
    </row>
    <row r="25" spans="1:14" ht="13" thickBot="1" x14ac:dyDescent="0.3">
      <c r="A25" s="120"/>
      <c r="B25" s="209">
        <v>4.75</v>
      </c>
      <c r="C25" s="210">
        <v>5.61</v>
      </c>
      <c r="D25" s="210">
        <v>3.13</v>
      </c>
      <c r="E25" s="179">
        <v>2.35</v>
      </c>
      <c r="F25" s="120"/>
      <c r="G25" s="120"/>
      <c r="J25" s="5"/>
      <c r="K25" s="5"/>
      <c r="L25" s="151"/>
      <c r="M25" s="1"/>
      <c r="N25" s="1"/>
    </row>
    <row r="26" spans="1:14" ht="13" thickBot="1" x14ac:dyDescent="0.3">
      <c r="A26" s="120"/>
      <c r="B26" s="121"/>
      <c r="C26" s="121"/>
      <c r="D26" s="122"/>
      <c r="E26" s="122"/>
      <c r="F26" s="120"/>
      <c r="G26" s="120"/>
      <c r="J26" s="5"/>
      <c r="K26" s="5"/>
      <c r="L26" s="151"/>
      <c r="M26" s="1"/>
      <c r="N26" s="1"/>
    </row>
    <row r="27" spans="1:14" ht="13" thickBot="1" x14ac:dyDescent="0.3">
      <c r="B27" s="391" t="s">
        <v>124</v>
      </c>
      <c r="C27" s="392"/>
      <c r="D27" s="392"/>
      <c r="E27" s="393"/>
      <c r="F27" s="180"/>
      <c r="G27" s="180"/>
      <c r="H27" s="180"/>
      <c r="I27" s="180"/>
      <c r="J27" s="183"/>
      <c r="K27" s="183"/>
      <c r="L27" s="151"/>
      <c r="M27" s="1"/>
      <c r="N27" s="1"/>
    </row>
    <row r="28" spans="1:14" x14ac:dyDescent="0.25">
      <c r="B28" s="184" t="s">
        <v>1</v>
      </c>
      <c r="C28" s="185" t="s">
        <v>16</v>
      </c>
      <c r="D28" s="400" t="s">
        <v>133</v>
      </c>
      <c r="E28" s="401"/>
      <c r="F28" s="180"/>
      <c r="G28" s="180"/>
      <c r="H28" s="180"/>
      <c r="I28" s="180"/>
      <c r="J28" s="183"/>
      <c r="K28" s="183"/>
      <c r="L28" s="138"/>
      <c r="M28" s="1"/>
      <c r="N28" s="1"/>
    </row>
    <row r="29" spans="1:14" ht="12.75" customHeight="1" x14ac:dyDescent="0.25">
      <c r="B29" s="186" t="str">
        <f>+B49</f>
        <v>Superficie del puente</v>
      </c>
      <c r="C29" s="187">
        <f>C50</f>
        <v>2</v>
      </c>
      <c r="D29" s="387" t="str">
        <f>C52</f>
        <v>(90) Acumulación de sedimentos en los bordes de calzada, fisuración transversal en carpeta asfáltica, rebaba en asfalto, formación de baches y pérdida de rugosidad en el asfalto.</v>
      </c>
      <c r="E29" s="388"/>
      <c r="F29" s="180"/>
      <c r="G29" s="180"/>
      <c r="H29" s="180"/>
      <c r="I29" s="180"/>
      <c r="J29" s="183"/>
      <c r="K29" s="183"/>
      <c r="L29" s="138"/>
      <c r="M29" s="1"/>
      <c r="N29" s="1"/>
    </row>
    <row r="30" spans="1:14" x14ac:dyDescent="0.25">
      <c r="B30" s="186" t="str">
        <f>H49</f>
        <v>Juntas de expansión</v>
      </c>
      <c r="C30" s="187">
        <f>I50</f>
        <v>3</v>
      </c>
      <c r="D30" s="387" t="str">
        <f>I52</f>
        <v>(80) Infiltración, (90) Falla total de la junta localizada en el costado sur, Fracturas en el concreto de transición, cristalización de material de junta, colmatación con sedimentos, ausencia de nivelación en las superficies de transición a la junta, abrasión en los bloques de neopreno.</v>
      </c>
      <c r="E30" s="388"/>
      <c r="F30" s="180"/>
      <c r="G30" s="180"/>
      <c r="H30" s="180"/>
      <c r="I30" s="180"/>
      <c r="J30" s="183"/>
      <c r="K30" s="183"/>
      <c r="L30" s="138"/>
      <c r="M30" s="1"/>
      <c r="N30" s="1"/>
    </row>
    <row r="31" spans="1:14" ht="33.75" customHeight="1" x14ac:dyDescent="0.25">
      <c r="B31" s="186" t="str">
        <f>B58</f>
        <v>Bordillos / Andenes</v>
      </c>
      <c r="C31" s="187">
        <f>C59</f>
        <v>2</v>
      </c>
      <c r="D31" s="387" t="str">
        <f>C61</f>
        <v>(90) Fisuración por flexión en dirección longitudinal, acumulación de sedimentos, empozamientos de agua e intrusión de humedad en fisuras.</v>
      </c>
      <c r="E31" s="388"/>
      <c r="F31" s="180"/>
      <c r="G31" s="180"/>
      <c r="H31" s="180"/>
      <c r="I31" s="180"/>
      <c r="J31" s="183"/>
      <c r="K31" s="183"/>
      <c r="L31" s="138"/>
      <c r="M31" s="1"/>
      <c r="N31" s="1"/>
    </row>
    <row r="32" spans="1:14" ht="29.25" customHeight="1" x14ac:dyDescent="0.25">
      <c r="B32" s="186" t="str">
        <f>H58</f>
        <v>Barreras / Barandas</v>
      </c>
      <c r="C32" s="187">
        <f>I59</f>
        <v>3</v>
      </c>
      <c r="D32" s="387" t="str">
        <f>I61</f>
        <v>(50) Corrosión de acero estructural</v>
      </c>
      <c r="E32" s="388"/>
      <c r="F32" s="180"/>
      <c r="G32" s="180"/>
      <c r="H32" s="180"/>
      <c r="I32" s="180"/>
      <c r="J32" s="183"/>
      <c r="K32" s="183"/>
      <c r="L32" s="138"/>
      <c r="M32" s="1"/>
      <c r="N32" s="1"/>
    </row>
    <row r="33" spans="2:14" x14ac:dyDescent="0.25">
      <c r="B33" s="186" t="str">
        <f>B67</f>
        <v>Señalización</v>
      </c>
      <c r="C33" s="187">
        <f>C68</f>
        <v>2</v>
      </c>
      <c r="D33" s="387" t="str">
        <f>C70</f>
        <v>(90) Ausencia de señalización vertical y regular estado de señalización horizontal.</v>
      </c>
      <c r="E33" s="388"/>
      <c r="F33" s="180"/>
      <c r="G33" s="180"/>
      <c r="H33" s="180"/>
      <c r="I33" s="180"/>
      <c r="J33" s="183"/>
      <c r="K33" s="183"/>
      <c r="L33" s="138"/>
      <c r="M33" s="1"/>
      <c r="N33" s="1"/>
    </row>
    <row r="34" spans="2:14" x14ac:dyDescent="0.25">
      <c r="B34" s="186" t="str">
        <f>H67</f>
        <v>Drenajes</v>
      </c>
      <c r="C34" s="187">
        <f>I68</f>
        <v>3</v>
      </c>
      <c r="D34" s="387" t="str">
        <f>I70</f>
        <v>(90) Colmatación en algunos drenajes y longitud de ductos insuficiente</v>
      </c>
      <c r="E34" s="388"/>
      <c r="F34" s="180"/>
      <c r="G34" s="180"/>
      <c r="H34" s="180"/>
      <c r="I34" s="180"/>
      <c r="J34" s="183"/>
      <c r="K34" s="183"/>
      <c r="L34" s="138"/>
      <c r="M34" s="1"/>
      <c r="N34" s="1"/>
    </row>
    <row r="35" spans="2:14" ht="13.5" customHeight="1" x14ac:dyDescent="0.25">
      <c r="B35" s="186" t="str">
        <f>B76</f>
        <v>Conos y taludes</v>
      </c>
      <c r="C35" s="187">
        <f>C77</f>
        <v>1</v>
      </c>
      <c r="D35" s="387" t="str">
        <f>C79</f>
        <v>(90) Crecimiento de Vegetación y acumulación de residuos orgánicos e inorgánicos</v>
      </c>
      <c r="E35" s="388"/>
      <c r="F35" s="180"/>
      <c r="G35" s="180"/>
      <c r="H35" s="180"/>
      <c r="I35" s="180"/>
      <c r="J35" s="183"/>
      <c r="K35" s="183"/>
      <c r="L35" s="138"/>
      <c r="M35" s="1"/>
      <c r="N35" s="1"/>
    </row>
    <row r="36" spans="2:14" x14ac:dyDescent="0.25">
      <c r="B36" s="186" t="str">
        <f>H76</f>
        <v>Aletas</v>
      </c>
      <c r="C36" s="187">
        <f>I77</f>
        <v>1</v>
      </c>
      <c r="D36" s="387" t="str">
        <f>I79</f>
        <v xml:space="preserve"> (90) Crecimiento de vegetación </v>
      </c>
      <c r="E36" s="388"/>
      <c r="F36" s="180"/>
      <c r="G36" s="180"/>
      <c r="H36" s="180"/>
      <c r="I36" s="180"/>
      <c r="J36" s="183"/>
      <c r="K36" s="183"/>
      <c r="L36" s="138"/>
      <c r="M36" s="1"/>
      <c r="N36" s="1"/>
    </row>
    <row r="37" spans="2:14" ht="35.25" customHeight="1" x14ac:dyDescent="0.25">
      <c r="B37" s="186" t="str">
        <f>B85</f>
        <v>Estribos</v>
      </c>
      <c r="C37" s="187">
        <f>C86</f>
        <v>3</v>
      </c>
      <c r="D37" s="387" t="str">
        <f>C88</f>
        <v>(90) Fisuración vertical en estribo sur, manchas de humedad, suciedad, generación de microorganismos biológicos y acumulación de residuos.</v>
      </c>
      <c r="E37" s="388"/>
      <c r="F37" s="180"/>
      <c r="G37" s="180"/>
      <c r="H37" s="180"/>
      <c r="I37" s="180"/>
      <c r="J37" s="183"/>
      <c r="K37" s="183"/>
      <c r="L37" s="138"/>
      <c r="M37" s="1"/>
      <c r="N37" s="1"/>
    </row>
    <row r="38" spans="2:14" ht="35.25" customHeight="1" x14ac:dyDescent="0.25">
      <c r="B38" s="186" t="str">
        <f>H85</f>
        <v>Pilas</v>
      </c>
      <c r="C38" s="187" t="str">
        <f>I86</f>
        <v>-</v>
      </c>
      <c r="D38" s="387" t="str">
        <f>I88</f>
        <v>-</v>
      </c>
      <c r="E38" s="388"/>
      <c r="F38" s="180"/>
      <c r="G38" s="180"/>
      <c r="H38" s="180"/>
      <c r="I38" s="180"/>
      <c r="J38" s="183"/>
      <c r="K38" s="183"/>
      <c r="L38" s="138"/>
      <c r="M38" s="1"/>
      <c r="N38" s="1"/>
    </row>
    <row r="39" spans="2:14" ht="29.25" customHeight="1" x14ac:dyDescent="0.25">
      <c r="B39" s="186" t="str">
        <f>B94</f>
        <v>Apoyos</v>
      </c>
      <c r="C39" s="187">
        <f>C95</f>
        <v>3</v>
      </c>
      <c r="D39" s="387" t="str">
        <f>C97</f>
        <v>(50) Corrosión de acero estructural, (90) Acumulación de humedad, escombros y residuos.</v>
      </c>
      <c r="E39" s="388"/>
      <c r="F39" s="180"/>
      <c r="G39" s="180"/>
      <c r="H39" s="180"/>
      <c r="I39" s="180"/>
      <c r="J39" s="183"/>
      <c r="K39" s="183"/>
      <c r="L39" s="138"/>
      <c r="M39" s="1"/>
      <c r="N39" s="1"/>
    </row>
    <row r="40" spans="2:14" x14ac:dyDescent="0.25">
      <c r="B40" s="186" t="str">
        <f>H94</f>
        <v>Losa</v>
      </c>
      <c r="C40" s="187">
        <f>I95</f>
        <v>3</v>
      </c>
      <c r="D40" s="387" t="str">
        <f>I97</f>
        <v>(60) Daño en concreto/corrosión de reforzamiento, (65) Daño en concreto/acero expuesto.</v>
      </c>
      <c r="E40" s="388"/>
      <c r="F40" s="180"/>
      <c r="G40" s="180"/>
      <c r="H40" s="180"/>
      <c r="I40" s="180"/>
      <c r="J40" s="183"/>
      <c r="K40" s="183"/>
      <c r="L40" s="138"/>
      <c r="M40" s="1"/>
      <c r="N40" s="1"/>
    </row>
    <row r="41" spans="2:14" ht="36" customHeight="1" x14ac:dyDescent="0.25">
      <c r="B41" s="188" t="str">
        <f>B101</f>
        <v>Vigas, Largueros y diafragmas</v>
      </c>
      <c r="C41" s="189">
        <f>C102</f>
        <v>3</v>
      </c>
      <c r="D41" s="387" t="str">
        <f>C104</f>
        <v>(90) Conexiones con alta sensibilidad a fatiga en posibles elementos de fractura crítica, pérdidas de espesores de componentes de acero en vigas tensoras.</v>
      </c>
      <c r="E41" s="388"/>
      <c r="F41" s="180"/>
      <c r="G41" s="180"/>
      <c r="H41" s="180"/>
      <c r="I41" s="180"/>
      <c r="J41" s="183"/>
      <c r="K41" s="183"/>
      <c r="L41" s="138"/>
      <c r="M41" s="1"/>
      <c r="N41" s="1"/>
    </row>
    <row r="42" spans="2:14" ht="13.5" hidden="1" customHeight="1" x14ac:dyDescent="0.25">
      <c r="B42" s="190" t="str">
        <f>H101</f>
        <v>Elementos de Arco</v>
      </c>
      <c r="C42" s="189">
        <f>I102</f>
        <v>0</v>
      </c>
      <c r="D42" s="387" t="str">
        <f>I104</f>
        <v>-</v>
      </c>
      <c r="E42" s="388"/>
      <c r="F42" s="180"/>
      <c r="G42" s="180"/>
      <c r="H42" s="180"/>
      <c r="I42" s="180"/>
      <c r="J42" s="183"/>
      <c r="K42" s="183"/>
      <c r="L42" s="138"/>
      <c r="M42" s="1"/>
      <c r="N42" s="1"/>
    </row>
    <row r="43" spans="2:14" ht="24" hidden="1" customHeight="1" x14ac:dyDescent="0.25">
      <c r="B43" s="188" t="str">
        <f>B109</f>
        <v>Pendolones</v>
      </c>
      <c r="C43" s="189">
        <f>C110</f>
        <v>3</v>
      </c>
      <c r="D43" s="387" t="str">
        <f>C112</f>
        <v>(90) Perfiles inaceptables de soldaduras acanaladas de penetración completa, de acuerdo con AWS D1.5., acumulación de humedad en conexiones articuladas, acumulación de residuos en los pendolones de los accesos al puente.</v>
      </c>
      <c r="E43" s="388"/>
      <c r="F43" s="180"/>
      <c r="G43" s="180"/>
      <c r="H43" s="180"/>
      <c r="I43" s="180"/>
      <c r="J43" s="183"/>
      <c r="K43" s="183"/>
      <c r="L43" s="138"/>
      <c r="M43" s="1"/>
      <c r="N43" s="1"/>
    </row>
    <row r="44" spans="2:14" ht="13.5" hidden="1" customHeight="1" x14ac:dyDescent="0.25">
      <c r="B44" s="190" t="str">
        <f>H109</f>
        <v>Elementos de armadura - Arriostramiento</v>
      </c>
      <c r="C44" s="189">
        <f>I110</f>
        <v>2</v>
      </c>
      <c r="D44" s="387" t="str">
        <f>I112</f>
        <v>(90) Pérdida de espesor en arriostramientos por escorrentía de lluvia.</v>
      </c>
      <c r="E44" s="388"/>
      <c r="F44" s="180"/>
      <c r="G44" s="180"/>
      <c r="H44" s="180"/>
      <c r="I44" s="180"/>
      <c r="J44" s="183"/>
      <c r="K44" s="183"/>
      <c r="L44" s="138"/>
      <c r="M44" s="1"/>
      <c r="N44" s="1"/>
    </row>
    <row r="45" spans="2:14" ht="27.75" hidden="1" customHeight="1" x14ac:dyDescent="0.25">
      <c r="B45" s="190" t="str">
        <f>H118</f>
        <v>Cauce</v>
      </c>
      <c r="C45" s="189">
        <f>I119</f>
        <v>2</v>
      </c>
      <c r="D45" s="387" t="str">
        <f>I121</f>
        <v>(90) Alta contaminación por descarga de aguas residuales.</v>
      </c>
      <c r="E45" s="388"/>
      <c r="F45" s="180"/>
      <c r="G45" s="180"/>
      <c r="H45" s="180"/>
      <c r="I45" s="180"/>
      <c r="J45" s="183"/>
      <c r="K45" s="183"/>
      <c r="L45" s="138"/>
      <c r="M45" s="1"/>
      <c r="N45" s="1"/>
    </row>
    <row r="46" spans="2:14" ht="48" customHeight="1" thickBot="1" x14ac:dyDescent="0.3">
      <c r="B46" s="191" t="str">
        <f>B118</f>
        <v>Puente en General</v>
      </c>
      <c r="C46" s="192">
        <f>MAX(C36:C45)</f>
        <v>3</v>
      </c>
      <c r="D46" s="389" t="s">
        <v>200</v>
      </c>
      <c r="E46" s="390"/>
      <c r="F46" s="180"/>
      <c r="G46" s="180"/>
      <c r="H46" s="180"/>
      <c r="I46" s="180"/>
      <c r="J46" s="183"/>
      <c r="K46" s="183"/>
      <c r="L46" s="138"/>
      <c r="M46" s="1"/>
      <c r="N46" s="1"/>
    </row>
    <row r="47" spans="2:14" x14ac:dyDescent="0.25">
      <c r="B47" s="193"/>
      <c r="C47" s="194"/>
      <c r="D47" s="195"/>
      <c r="E47" s="195"/>
      <c r="F47" s="180"/>
      <c r="G47" s="180"/>
      <c r="H47" s="180"/>
      <c r="I47" s="180"/>
      <c r="J47" s="183"/>
      <c r="K47" s="183"/>
      <c r="L47" s="138"/>
      <c r="M47" s="1"/>
      <c r="N47" s="1"/>
    </row>
    <row r="48" spans="2:14" ht="13" thickBot="1" x14ac:dyDescent="0.3">
      <c r="B48" s="193"/>
      <c r="C48" s="194"/>
      <c r="D48" s="195"/>
      <c r="E48" s="195"/>
      <c r="F48" s="180"/>
      <c r="G48" s="180"/>
      <c r="H48" s="180"/>
      <c r="I48" s="180"/>
      <c r="J48" s="183"/>
      <c r="K48" s="183"/>
      <c r="L48" s="138"/>
      <c r="M48" s="1"/>
      <c r="N48" s="1"/>
    </row>
    <row r="49" spans="2:21" ht="13" thickBot="1" x14ac:dyDescent="0.3">
      <c r="B49" s="373" t="s">
        <v>119</v>
      </c>
      <c r="C49" s="374"/>
      <c r="D49" s="374"/>
      <c r="E49" s="375"/>
      <c r="F49" s="196"/>
      <c r="G49" s="196"/>
      <c r="H49" s="373" t="s">
        <v>120</v>
      </c>
      <c r="I49" s="374"/>
      <c r="J49" s="374"/>
      <c r="K49" s="375"/>
      <c r="L49" s="152"/>
      <c r="M49" s="124"/>
      <c r="N49" s="124"/>
      <c r="O49" s="124"/>
      <c r="P49" s="124"/>
      <c r="Q49" s="124"/>
      <c r="R49" s="124"/>
      <c r="S49" s="124"/>
      <c r="T49" s="124"/>
      <c r="U49" s="124"/>
    </row>
    <row r="50" spans="2:21" ht="15" customHeight="1" x14ac:dyDescent="0.25">
      <c r="B50" s="197" t="s">
        <v>16</v>
      </c>
      <c r="C50" s="394">
        <v>2</v>
      </c>
      <c r="D50" s="395"/>
      <c r="E50" s="396"/>
      <c r="F50" s="196"/>
      <c r="G50" s="196"/>
      <c r="H50" s="197" t="s">
        <v>16</v>
      </c>
      <c r="I50" s="394">
        <v>3</v>
      </c>
      <c r="J50" s="395"/>
      <c r="K50" s="396"/>
      <c r="L50" s="149"/>
      <c r="M50" s="124"/>
      <c r="N50" s="124"/>
      <c r="O50" s="124"/>
      <c r="P50" s="124"/>
      <c r="Q50" s="124"/>
      <c r="R50" s="124"/>
      <c r="S50" s="124"/>
      <c r="T50" s="124"/>
      <c r="U50" s="124"/>
    </row>
    <row r="51" spans="2:21" x14ac:dyDescent="0.25">
      <c r="B51" s="198" t="s">
        <v>17</v>
      </c>
      <c r="C51" s="371" t="s">
        <v>4</v>
      </c>
      <c r="D51" s="371"/>
      <c r="E51" s="372"/>
      <c r="F51" s="196"/>
      <c r="G51" s="196"/>
      <c r="H51" s="198" t="s">
        <v>17</v>
      </c>
      <c r="I51" s="371" t="s">
        <v>4</v>
      </c>
      <c r="J51" s="371"/>
      <c r="K51" s="372"/>
      <c r="L51" s="150"/>
      <c r="M51" s="124"/>
      <c r="N51" s="124"/>
      <c r="O51" s="124"/>
      <c r="P51" s="124"/>
      <c r="Q51" s="124"/>
      <c r="R51" s="124"/>
      <c r="S51" s="124"/>
      <c r="T51" s="124"/>
      <c r="U51" s="124"/>
    </row>
    <row r="52" spans="2:21" ht="38" customHeight="1" x14ac:dyDescent="0.25">
      <c r="B52" s="198" t="s">
        <v>18</v>
      </c>
      <c r="C52" s="376" t="s">
        <v>167</v>
      </c>
      <c r="D52" s="376"/>
      <c r="E52" s="377"/>
      <c r="F52" s="196"/>
      <c r="G52" s="196"/>
      <c r="H52" s="198" t="s">
        <v>18</v>
      </c>
      <c r="I52" s="376" t="s">
        <v>171</v>
      </c>
      <c r="J52" s="376"/>
      <c r="K52" s="377"/>
      <c r="L52" s="149"/>
      <c r="M52" s="124"/>
      <c r="N52" s="124"/>
      <c r="O52" s="124"/>
      <c r="P52" s="124"/>
      <c r="Q52" s="124"/>
      <c r="R52" s="124"/>
      <c r="S52" s="124"/>
      <c r="T52" s="124"/>
      <c r="U52" s="124"/>
    </row>
    <row r="53" spans="2:21" ht="14.25" customHeight="1" x14ac:dyDescent="0.25">
      <c r="B53" s="198" t="s">
        <v>19</v>
      </c>
      <c r="C53" s="199" t="s">
        <v>168</v>
      </c>
      <c r="D53" s="361">
        <f>C13*0.55</f>
        <v>646.76920000000007</v>
      </c>
      <c r="E53" s="362"/>
      <c r="F53" s="196"/>
      <c r="G53" s="196"/>
      <c r="H53" s="198" t="s">
        <v>19</v>
      </c>
      <c r="I53" s="199" t="s">
        <v>149</v>
      </c>
      <c r="J53" s="363">
        <f>C11*2</f>
        <v>25.76</v>
      </c>
      <c r="K53" s="364"/>
      <c r="L53" s="148"/>
      <c r="M53" s="124"/>
      <c r="N53" s="124"/>
      <c r="O53" s="124"/>
      <c r="P53" s="124"/>
      <c r="Q53" s="124"/>
      <c r="R53" s="124"/>
      <c r="S53" s="124"/>
      <c r="T53" s="124"/>
      <c r="U53" s="124"/>
    </row>
    <row r="54" spans="2:21" ht="13" thickBot="1" x14ac:dyDescent="0.3">
      <c r="B54" s="200" t="s">
        <v>20</v>
      </c>
      <c r="C54" s="369" t="s">
        <v>169</v>
      </c>
      <c r="D54" s="369"/>
      <c r="E54" s="370"/>
      <c r="F54" s="196"/>
      <c r="G54" s="196"/>
      <c r="H54" s="200" t="s">
        <v>20</v>
      </c>
      <c r="I54" s="369" t="s">
        <v>170</v>
      </c>
      <c r="J54" s="369"/>
      <c r="K54" s="370"/>
      <c r="L54" s="148"/>
      <c r="M54" s="125"/>
      <c r="N54" s="126"/>
      <c r="O54" s="126"/>
      <c r="P54" s="126"/>
      <c r="Q54" s="124"/>
      <c r="R54" s="125"/>
      <c r="S54" s="126"/>
      <c r="T54" s="126"/>
      <c r="U54" s="126"/>
    </row>
    <row r="55" spans="2:21" x14ac:dyDescent="0.25">
      <c r="B55" s="193"/>
      <c r="C55" s="194"/>
      <c r="D55" s="195"/>
      <c r="E55" s="195"/>
      <c r="F55" s="180"/>
      <c r="G55" s="180"/>
      <c r="H55" s="180"/>
      <c r="I55" s="180"/>
      <c r="J55" s="183"/>
      <c r="K55" s="183"/>
      <c r="L55" s="138"/>
      <c r="M55" s="1"/>
      <c r="N55" s="1"/>
    </row>
    <row r="56" spans="2:21" x14ac:dyDescent="0.25">
      <c r="B56" s="201"/>
      <c r="C56" s="202"/>
      <c r="D56" s="202"/>
      <c r="E56" s="202"/>
      <c r="F56" s="196"/>
      <c r="G56" s="196"/>
      <c r="H56" s="201"/>
      <c r="I56" s="202"/>
      <c r="J56" s="202"/>
      <c r="K56" s="202"/>
      <c r="L56" s="148"/>
      <c r="M56" s="125"/>
      <c r="N56" s="141"/>
      <c r="O56" s="141"/>
      <c r="P56" s="141"/>
      <c r="Q56" s="124"/>
      <c r="R56" s="125"/>
      <c r="S56" s="141"/>
      <c r="T56" s="141"/>
      <c r="U56" s="141"/>
    </row>
    <row r="57" spans="2:21" ht="13" thickBot="1" x14ac:dyDescent="0.3">
      <c r="B57" s="193"/>
      <c r="C57" s="194"/>
      <c r="D57" s="195"/>
      <c r="E57" s="195"/>
      <c r="F57" s="180"/>
      <c r="G57" s="180"/>
      <c r="H57" s="180"/>
      <c r="I57" s="180"/>
      <c r="J57" s="183"/>
      <c r="K57" s="183"/>
      <c r="L57" s="138"/>
      <c r="M57" s="1"/>
      <c r="N57" s="1"/>
    </row>
    <row r="58" spans="2:21" ht="13" thickBot="1" x14ac:dyDescent="0.3">
      <c r="B58" s="373" t="s">
        <v>140</v>
      </c>
      <c r="C58" s="374"/>
      <c r="D58" s="374"/>
      <c r="E58" s="375"/>
      <c r="F58" s="196"/>
      <c r="G58" s="196"/>
      <c r="H58" s="373" t="s">
        <v>150</v>
      </c>
      <c r="I58" s="374"/>
      <c r="J58" s="374"/>
      <c r="K58" s="375"/>
      <c r="L58" s="152"/>
      <c r="M58" s="127"/>
      <c r="N58" s="128"/>
      <c r="O58" s="127"/>
      <c r="P58" s="128"/>
      <c r="Q58" s="124"/>
      <c r="R58" s="124"/>
      <c r="S58" s="124"/>
      <c r="T58" s="124"/>
      <c r="U58" s="124"/>
    </row>
    <row r="59" spans="2:21" x14ac:dyDescent="0.25">
      <c r="B59" s="197" t="s">
        <v>16</v>
      </c>
      <c r="C59" s="378">
        <v>2</v>
      </c>
      <c r="D59" s="378"/>
      <c r="E59" s="379"/>
      <c r="F59" s="196"/>
      <c r="G59" s="196"/>
      <c r="H59" s="197" t="s">
        <v>16</v>
      </c>
      <c r="I59" s="378">
        <v>3</v>
      </c>
      <c r="J59" s="378"/>
      <c r="K59" s="379"/>
      <c r="L59" s="149"/>
      <c r="M59" s="124"/>
      <c r="N59" s="124"/>
      <c r="O59" s="124"/>
      <c r="P59" s="124"/>
      <c r="Q59" s="124"/>
      <c r="R59" s="124"/>
      <c r="S59" s="124"/>
      <c r="T59" s="124"/>
      <c r="U59" s="124"/>
    </row>
    <row r="60" spans="2:21" x14ac:dyDescent="0.25">
      <c r="B60" s="198" t="s">
        <v>17</v>
      </c>
      <c r="C60" s="371" t="s">
        <v>4</v>
      </c>
      <c r="D60" s="371"/>
      <c r="E60" s="372"/>
      <c r="F60" s="196"/>
      <c r="G60" s="196"/>
      <c r="H60" s="198" t="s">
        <v>17</v>
      </c>
      <c r="I60" s="371" t="s">
        <v>4</v>
      </c>
      <c r="J60" s="371"/>
      <c r="K60" s="372"/>
      <c r="L60" s="150"/>
      <c r="M60" s="118"/>
      <c r="N60" s="119"/>
      <c r="O60" s="119"/>
      <c r="P60" s="119"/>
      <c r="Q60" s="124"/>
      <c r="R60" s="124"/>
      <c r="S60" s="124"/>
      <c r="T60" s="124"/>
      <c r="U60" s="124"/>
    </row>
    <row r="61" spans="2:21" ht="26.25" customHeight="1" x14ac:dyDescent="0.3">
      <c r="B61" s="198" t="s">
        <v>18</v>
      </c>
      <c r="C61" s="376" t="s">
        <v>172</v>
      </c>
      <c r="D61" s="376"/>
      <c r="E61" s="377"/>
      <c r="F61" s="196"/>
      <c r="G61" s="196"/>
      <c r="H61" s="198" t="s">
        <v>18</v>
      </c>
      <c r="I61" s="376" t="s">
        <v>174</v>
      </c>
      <c r="J61" s="376"/>
      <c r="K61" s="377"/>
      <c r="L61" s="149"/>
      <c r="M61" s="129"/>
      <c r="N61" s="418"/>
      <c r="O61" s="418"/>
      <c r="P61" s="418"/>
      <c r="Q61" s="124"/>
      <c r="R61" s="124"/>
      <c r="S61" s="124"/>
      <c r="T61" s="124"/>
      <c r="U61" s="124"/>
    </row>
    <row r="62" spans="2:21" ht="13" x14ac:dyDescent="0.3">
      <c r="B62" s="198" t="s">
        <v>19</v>
      </c>
      <c r="C62" s="199" t="s">
        <v>168</v>
      </c>
      <c r="D62" s="363">
        <f>2*0.95*C7</f>
        <v>173.47</v>
      </c>
      <c r="E62" s="364"/>
      <c r="F62" s="196"/>
      <c r="G62" s="196"/>
      <c r="H62" s="198" t="s">
        <v>19</v>
      </c>
      <c r="I62" s="199" t="s">
        <v>149</v>
      </c>
      <c r="J62" s="363">
        <f>C7*2</f>
        <v>182.6</v>
      </c>
      <c r="K62" s="364"/>
      <c r="L62" s="148"/>
      <c r="M62" s="129"/>
      <c r="N62" s="427"/>
      <c r="O62" s="427"/>
      <c r="P62" s="427"/>
      <c r="Q62" s="124"/>
      <c r="R62" s="124"/>
      <c r="S62" s="124"/>
      <c r="T62" s="124"/>
      <c r="U62" s="124"/>
    </row>
    <row r="63" spans="2:21" ht="13.5" thickBot="1" x14ac:dyDescent="0.35">
      <c r="B63" s="200" t="s">
        <v>20</v>
      </c>
      <c r="C63" s="369" t="s">
        <v>173</v>
      </c>
      <c r="D63" s="369"/>
      <c r="E63" s="370"/>
      <c r="F63" s="196"/>
      <c r="G63" s="196"/>
      <c r="H63" s="200" t="s">
        <v>20</v>
      </c>
      <c r="I63" s="369" t="s">
        <v>175</v>
      </c>
      <c r="J63" s="369"/>
      <c r="K63" s="370"/>
      <c r="L63" s="148"/>
      <c r="M63" s="129"/>
      <c r="N63" s="418"/>
      <c r="O63" s="418"/>
      <c r="P63" s="418"/>
      <c r="Q63" s="124"/>
      <c r="R63" s="124"/>
      <c r="S63" s="124"/>
      <c r="T63" s="124"/>
      <c r="U63" s="124"/>
    </row>
    <row r="64" spans="2:21" x14ac:dyDescent="0.25">
      <c r="B64" s="193"/>
      <c r="C64" s="194"/>
      <c r="D64" s="195"/>
      <c r="E64" s="195"/>
      <c r="F64" s="180"/>
      <c r="G64" s="180"/>
      <c r="H64" s="180"/>
      <c r="I64" s="180"/>
      <c r="J64" s="183"/>
      <c r="K64" s="183"/>
      <c r="L64" s="138"/>
      <c r="M64" s="1"/>
      <c r="N64" s="1"/>
    </row>
    <row r="65" spans="2:21" ht="18" customHeight="1" x14ac:dyDescent="0.3">
      <c r="B65" s="201"/>
      <c r="C65" s="202"/>
      <c r="D65" s="202"/>
      <c r="E65" s="202"/>
      <c r="F65" s="196"/>
      <c r="G65" s="196"/>
      <c r="H65" s="201"/>
      <c r="I65" s="202"/>
      <c r="J65" s="202"/>
      <c r="K65" s="202"/>
      <c r="L65" s="148"/>
      <c r="M65" s="129"/>
      <c r="N65" s="142"/>
      <c r="O65" s="142"/>
      <c r="P65" s="142"/>
      <c r="Q65" s="124"/>
      <c r="R65" s="124"/>
      <c r="S65" s="124"/>
      <c r="T65" s="124"/>
      <c r="U65" s="124"/>
    </row>
    <row r="66" spans="2:21" ht="13" thickBot="1" x14ac:dyDescent="0.3">
      <c r="B66" s="193"/>
      <c r="C66" s="194"/>
      <c r="D66" s="195"/>
      <c r="E66" s="195"/>
      <c r="F66" s="180"/>
      <c r="G66" s="180"/>
      <c r="H66" s="180"/>
      <c r="I66" s="180"/>
      <c r="J66" s="183"/>
      <c r="K66" s="183"/>
      <c r="L66" s="138"/>
      <c r="M66" s="1"/>
      <c r="N66" s="1"/>
    </row>
    <row r="67" spans="2:21" ht="13" thickBot="1" x14ac:dyDescent="0.3">
      <c r="B67" s="373" t="s">
        <v>137</v>
      </c>
      <c r="C67" s="374"/>
      <c r="D67" s="374"/>
      <c r="E67" s="375"/>
      <c r="F67" s="196"/>
      <c r="G67" s="196"/>
      <c r="H67" s="373" t="s">
        <v>135</v>
      </c>
      <c r="I67" s="374"/>
      <c r="J67" s="374"/>
      <c r="K67" s="375"/>
      <c r="L67" s="152"/>
      <c r="M67" s="125"/>
      <c r="N67" s="428"/>
      <c r="O67" s="428"/>
      <c r="P67" s="428"/>
      <c r="Q67" s="428"/>
      <c r="R67" s="125"/>
      <c r="S67" s="126"/>
      <c r="T67" s="126"/>
      <c r="U67" s="126"/>
    </row>
    <row r="68" spans="2:21" x14ac:dyDescent="0.25">
      <c r="B68" s="197" t="s">
        <v>16</v>
      </c>
      <c r="C68" s="378">
        <v>2</v>
      </c>
      <c r="D68" s="378"/>
      <c r="E68" s="379"/>
      <c r="F68" s="196"/>
      <c r="G68" s="196"/>
      <c r="H68" s="197" t="s">
        <v>16</v>
      </c>
      <c r="I68" s="378">
        <v>3</v>
      </c>
      <c r="J68" s="378"/>
      <c r="K68" s="379"/>
      <c r="L68" s="149"/>
      <c r="M68" s="124"/>
      <c r="N68" s="147"/>
      <c r="O68" s="429"/>
      <c r="P68" s="429"/>
      <c r="Q68" s="429"/>
      <c r="R68" s="124"/>
      <c r="S68" s="124"/>
      <c r="T68" s="124"/>
      <c r="U68" s="124"/>
    </row>
    <row r="69" spans="2:21" x14ac:dyDescent="0.25">
      <c r="B69" s="198" t="s">
        <v>17</v>
      </c>
      <c r="C69" s="371" t="s">
        <v>4</v>
      </c>
      <c r="D69" s="371"/>
      <c r="E69" s="372"/>
      <c r="F69" s="196"/>
      <c r="G69" s="196"/>
      <c r="H69" s="198" t="s">
        <v>17</v>
      </c>
      <c r="I69" s="371" t="s">
        <v>4</v>
      </c>
      <c r="J69" s="371"/>
      <c r="K69" s="372"/>
      <c r="L69" s="150"/>
      <c r="M69" s="124"/>
      <c r="N69" s="147"/>
      <c r="O69" s="430"/>
      <c r="P69" s="430"/>
      <c r="Q69" s="430"/>
      <c r="R69" s="124"/>
      <c r="S69" s="124"/>
      <c r="T69" s="124"/>
      <c r="U69" s="124"/>
    </row>
    <row r="70" spans="2:21" x14ac:dyDescent="0.25">
      <c r="B70" s="198" t="s">
        <v>18</v>
      </c>
      <c r="C70" s="376" t="s">
        <v>179</v>
      </c>
      <c r="D70" s="376"/>
      <c r="E70" s="377"/>
      <c r="F70" s="196"/>
      <c r="G70" s="196"/>
      <c r="H70" s="198" t="s">
        <v>18</v>
      </c>
      <c r="I70" s="398" t="s">
        <v>177</v>
      </c>
      <c r="J70" s="398"/>
      <c r="K70" s="399"/>
      <c r="L70" s="149"/>
      <c r="M70" s="118"/>
      <c r="N70" s="147"/>
      <c r="O70" s="429"/>
      <c r="P70" s="429"/>
      <c r="Q70" s="429"/>
      <c r="R70" s="124"/>
      <c r="S70" s="124"/>
      <c r="T70" s="124"/>
      <c r="U70" s="124"/>
    </row>
    <row r="71" spans="2:21" x14ac:dyDescent="0.25">
      <c r="B71" s="198" t="s">
        <v>19</v>
      </c>
      <c r="C71" s="199" t="s">
        <v>4</v>
      </c>
      <c r="D71" s="363" t="s">
        <v>4</v>
      </c>
      <c r="E71" s="364"/>
      <c r="F71" s="196"/>
      <c r="G71" s="196"/>
      <c r="H71" s="198" t="s">
        <v>19</v>
      </c>
      <c r="I71" s="199" t="s">
        <v>176</v>
      </c>
      <c r="J71" s="363">
        <f>2*(ROUNDUP(C7/5,0)+1)</f>
        <v>40</v>
      </c>
      <c r="K71" s="364"/>
      <c r="L71" s="148"/>
      <c r="M71" s="129"/>
      <c r="N71" s="147"/>
      <c r="O71" s="426"/>
      <c r="P71" s="426"/>
      <c r="Q71" s="426"/>
      <c r="R71" s="124"/>
      <c r="S71" s="124"/>
      <c r="T71" s="124"/>
      <c r="U71" s="124"/>
    </row>
    <row r="72" spans="2:21" ht="13" thickBot="1" x14ac:dyDescent="0.3">
      <c r="B72" s="200" t="s">
        <v>20</v>
      </c>
      <c r="C72" s="369" t="s">
        <v>180</v>
      </c>
      <c r="D72" s="369"/>
      <c r="E72" s="370"/>
      <c r="F72" s="196"/>
      <c r="G72" s="196"/>
      <c r="H72" s="200" t="s">
        <v>20</v>
      </c>
      <c r="I72" s="369" t="s">
        <v>178</v>
      </c>
      <c r="J72" s="369"/>
      <c r="K72" s="370"/>
      <c r="L72" s="148"/>
      <c r="M72" s="129"/>
      <c r="N72" s="147"/>
      <c r="O72" s="426"/>
      <c r="P72" s="426"/>
      <c r="Q72" s="426"/>
      <c r="R72" s="124"/>
      <c r="S72" s="124"/>
      <c r="T72" s="124"/>
      <c r="U72" s="124"/>
    </row>
    <row r="73" spans="2:21" x14ac:dyDescent="0.25">
      <c r="B73" s="193"/>
      <c r="C73" s="194"/>
      <c r="D73" s="195"/>
      <c r="E73" s="195"/>
      <c r="F73" s="180"/>
      <c r="G73" s="180"/>
      <c r="H73" s="180"/>
      <c r="I73" s="180"/>
      <c r="J73" s="183"/>
      <c r="K73" s="183"/>
      <c r="L73" s="138"/>
      <c r="M73" s="1"/>
      <c r="N73" s="139"/>
      <c r="O73" s="139"/>
      <c r="P73" s="136"/>
      <c r="Q73" s="136"/>
    </row>
    <row r="74" spans="2:21" ht="14.25" customHeight="1" x14ac:dyDescent="0.3">
      <c r="B74" s="201"/>
      <c r="C74" s="202"/>
      <c r="D74" s="202"/>
      <c r="E74" s="202"/>
      <c r="F74" s="196"/>
      <c r="G74" s="196"/>
      <c r="H74" s="201"/>
      <c r="I74" s="202"/>
      <c r="J74" s="202"/>
      <c r="K74" s="202"/>
      <c r="L74" s="148"/>
      <c r="M74" s="129"/>
      <c r="N74" s="142"/>
      <c r="O74" s="142"/>
      <c r="P74" s="142"/>
      <c r="Q74" s="124"/>
      <c r="R74" s="124"/>
      <c r="S74" s="124"/>
      <c r="T74" s="124"/>
      <c r="U74" s="124"/>
    </row>
    <row r="75" spans="2:21" ht="13" thickBot="1" x14ac:dyDescent="0.3">
      <c r="B75" s="193"/>
      <c r="C75" s="194"/>
      <c r="D75" s="195"/>
      <c r="E75" s="195"/>
      <c r="F75" s="180"/>
      <c r="G75" s="180"/>
      <c r="H75" s="180"/>
      <c r="I75" s="180"/>
      <c r="J75" s="183"/>
      <c r="K75" s="183"/>
      <c r="L75" s="138"/>
      <c r="M75" s="1"/>
      <c r="N75" s="135"/>
      <c r="O75" s="135"/>
      <c r="P75" s="136"/>
      <c r="Q75" s="136"/>
    </row>
    <row r="76" spans="2:21" ht="15" customHeight="1" thickBot="1" x14ac:dyDescent="0.3">
      <c r="B76" s="373" t="s">
        <v>138</v>
      </c>
      <c r="C76" s="374"/>
      <c r="D76" s="374"/>
      <c r="E76" s="375"/>
      <c r="F76" s="196"/>
      <c r="G76" s="196"/>
      <c r="H76" s="373" t="s">
        <v>136</v>
      </c>
      <c r="I76" s="374"/>
      <c r="J76" s="374"/>
      <c r="K76" s="375"/>
      <c r="L76" s="148"/>
      <c r="M76" s="129"/>
      <c r="N76" s="147"/>
      <c r="O76" s="426"/>
      <c r="P76" s="426"/>
      <c r="Q76" s="426"/>
      <c r="R76" s="124"/>
      <c r="S76" s="124"/>
      <c r="T76" s="124"/>
      <c r="U76" s="124"/>
    </row>
    <row r="77" spans="2:21" ht="15" customHeight="1" x14ac:dyDescent="0.25">
      <c r="B77" s="197" t="s">
        <v>16</v>
      </c>
      <c r="C77" s="378">
        <v>1</v>
      </c>
      <c r="D77" s="378"/>
      <c r="E77" s="379"/>
      <c r="F77" s="196"/>
      <c r="G77" s="196"/>
      <c r="H77" s="197" t="s">
        <v>16</v>
      </c>
      <c r="I77" s="378">
        <v>1</v>
      </c>
      <c r="J77" s="378"/>
      <c r="K77" s="379"/>
      <c r="L77" s="148"/>
      <c r="M77" s="129"/>
      <c r="N77" s="147"/>
      <c r="O77" s="426"/>
      <c r="P77" s="426"/>
      <c r="Q77" s="426"/>
      <c r="R77" s="124"/>
      <c r="S77" s="124"/>
      <c r="T77" s="124"/>
      <c r="U77" s="124"/>
    </row>
    <row r="78" spans="2:21" ht="15" customHeight="1" x14ac:dyDescent="0.25">
      <c r="B78" s="198" t="s">
        <v>17</v>
      </c>
      <c r="C78" s="371" t="s">
        <v>4</v>
      </c>
      <c r="D78" s="371"/>
      <c r="E78" s="372"/>
      <c r="F78" s="196"/>
      <c r="G78" s="196"/>
      <c r="H78" s="198" t="s">
        <v>17</v>
      </c>
      <c r="I78" s="371" t="s">
        <v>4</v>
      </c>
      <c r="J78" s="371"/>
      <c r="K78" s="372"/>
      <c r="L78" s="148"/>
      <c r="M78" s="129"/>
      <c r="N78" s="147"/>
      <c r="O78" s="426"/>
      <c r="P78" s="426"/>
      <c r="Q78" s="426"/>
      <c r="R78" s="124"/>
      <c r="S78" s="124"/>
      <c r="T78" s="124"/>
      <c r="U78" s="124"/>
    </row>
    <row r="79" spans="2:21" ht="14.25" customHeight="1" x14ac:dyDescent="0.25">
      <c r="B79" s="198" t="s">
        <v>18</v>
      </c>
      <c r="C79" s="398" t="s">
        <v>182</v>
      </c>
      <c r="D79" s="398"/>
      <c r="E79" s="399"/>
      <c r="F79" s="196"/>
      <c r="G79" s="196"/>
      <c r="H79" s="198" t="s">
        <v>18</v>
      </c>
      <c r="I79" s="371" t="s">
        <v>158</v>
      </c>
      <c r="J79" s="371"/>
      <c r="K79" s="372"/>
      <c r="L79" s="148"/>
      <c r="M79" s="129"/>
      <c r="N79" s="147"/>
      <c r="O79" s="426"/>
      <c r="P79" s="426"/>
      <c r="Q79" s="426"/>
      <c r="R79" s="124"/>
      <c r="S79" s="124"/>
      <c r="T79" s="124"/>
      <c r="U79" s="124"/>
    </row>
    <row r="80" spans="2:21" ht="15" customHeight="1" x14ac:dyDescent="0.25">
      <c r="B80" s="198" t="s">
        <v>19</v>
      </c>
      <c r="C80" s="199" t="s">
        <v>151</v>
      </c>
      <c r="D80" s="363">
        <v>87</v>
      </c>
      <c r="E80" s="364"/>
      <c r="F80" s="196"/>
      <c r="G80" s="196"/>
      <c r="H80" s="198" t="s">
        <v>19</v>
      </c>
      <c r="I80" s="199" t="s">
        <v>151</v>
      </c>
      <c r="J80" s="363">
        <v>22.05</v>
      </c>
      <c r="K80" s="364"/>
      <c r="L80" s="148"/>
      <c r="M80" s="129"/>
      <c r="N80" s="147"/>
      <c r="O80" s="426"/>
      <c r="P80" s="426"/>
      <c r="Q80" s="426"/>
      <c r="R80" s="124"/>
      <c r="S80" s="124"/>
      <c r="T80" s="124"/>
      <c r="U80" s="124"/>
    </row>
    <row r="81" spans="2:21" ht="13" thickBot="1" x14ac:dyDescent="0.3">
      <c r="B81" s="200" t="s">
        <v>20</v>
      </c>
      <c r="C81" s="369" t="s">
        <v>181</v>
      </c>
      <c r="D81" s="369"/>
      <c r="E81" s="370"/>
      <c r="F81" s="196"/>
      <c r="G81" s="196"/>
      <c r="H81" s="200" t="s">
        <v>20</v>
      </c>
      <c r="I81" s="369" t="s">
        <v>159</v>
      </c>
      <c r="J81" s="369"/>
      <c r="K81" s="370"/>
      <c r="L81" s="148"/>
      <c r="M81" s="129"/>
      <c r="N81" s="147"/>
      <c r="O81" s="426"/>
      <c r="P81" s="426"/>
      <c r="Q81" s="426"/>
      <c r="R81" s="124"/>
      <c r="S81" s="124"/>
      <c r="T81" s="124"/>
      <c r="U81" s="124"/>
    </row>
    <row r="82" spans="2:21" x14ac:dyDescent="0.25">
      <c r="B82" s="201"/>
      <c r="C82" s="202"/>
      <c r="D82" s="202"/>
      <c r="E82" s="202"/>
      <c r="F82" s="196"/>
      <c r="G82" s="196"/>
      <c r="H82" s="201"/>
      <c r="I82" s="202"/>
      <c r="J82" s="202"/>
      <c r="K82" s="202"/>
      <c r="L82" s="148"/>
      <c r="M82" s="129"/>
      <c r="N82" s="147"/>
      <c r="O82" s="148"/>
      <c r="P82" s="148"/>
      <c r="Q82" s="148"/>
      <c r="R82" s="124"/>
      <c r="S82" s="124"/>
      <c r="T82" s="124"/>
      <c r="U82" s="124"/>
    </row>
    <row r="83" spans="2:21" ht="15" customHeight="1" x14ac:dyDescent="0.3">
      <c r="B83" s="201"/>
      <c r="C83" s="202"/>
      <c r="D83" s="202"/>
      <c r="E83" s="202"/>
      <c r="F83" s="196"/>
      <c r="G83" s="196"/>
      <c r="H83" s="201"/>
      <c r="I83" s="202"/>
      <c r="J83" s="202"/>
      <c r="K83" s="202"/>
      <c r="L83" s="148"/>
      <c r="M83" s="129"/>
      <c r="N83" s="143"/>
      <c r="O83" s="143"/>
      <c r="P83" s="143"/>
      <c r="Q83" s="124"/>
      <c r="R83" s="124"/>
      <c r="S83" s="124"/>
      <c r="T83" s="124"/>
      <c r="U83" s="124"/>
    </row>
    <row r="84" spans="2:21" ht="13" thickBot="1" x14ac:dyDescent="0.3">
      <c r="B84" s="193"/>
      <c r="C84" s="194"/>
      <c r="D84" s="195"/>
      <c r="E84" s="195"/>
      <c r="F84" s="180"/>
      <c r="G84" s="180"/>
      <c r="H84" s="180"/>
      <c r="I84" s="180"/>
      <c r="J84" s="183"/>
      <c r="K84" s="183"/>
      <c r="L84" s="138"/>
      <c r="M84" s="1"/>
      <c r="N84" s="1"/>
    </row>
    <row r="85" spans="2:21" ht="14.25" customHeight="1" thickBot="1" x14ac:dyDescent="0.3">
      <c r="B85" s="373" t="s">
        <v>128</v>
      </c>
      <c r="C85" s="374"/>
      <c r="D85" s="374"/>
      <c r="E85" s="375"/>
      <c r="F85" s="196"/>
      <c r="G85" s="196"/>
      <c r="H85" s="373" t="s">
        <v>139</v>
      </c>
      <c r="I85" s="374"/>
      <c r="J85" s="374"/>
      <c r="K85" s="375"/>
      <c r="L85" s="152"/>
      <c r="M85" s="125"/>
      <c r="N85" s="416"/>
      <c r="O85" s="416"/>
      <c r="P85" s="416"/>
      <c r="Q85" s="124"/>
      <c r="R85" s="124"/>
      <c r="S85" s="124"/>
      <c r="T85" s="124"/>
      <c r="U85" s="124"/>
    </row>
    <row r="86" spans="2:21" x14ac:dyDescent="0.25">
      <c r="B86" s="197" t="s">
        <v>16</v>
      </c>
      <c r="C86" s="378">
        <v>3</v>
      </c>
      <c r="D86" s="378"/>
      <c r="E86" s="379"/>
      <c r="F86" s="196"/>
      <c r="G86" s="196"/>
      <c r="H86" s="197" t="s">
        <v>16</v>
      </c>
      <c r="I86" s="378" t="s">
        <v>4</v>
      </c>
      <c r="J86" s="378"/>
      <c r="K86" s="379"/>
      <c r="L86" s="149"/>
      <c r="M86" s="125"/>
      <c r="N86" s="416"/>
      <c r="O86" s="416"/>
      <c r="P86" s="416"/>
      <c r="Q86" s="124"/>
      <c r="R86" s="124"/>
      <c r="S86" s="124"/>
      <c r="T86" s="124"/>
      <c r="U86" s="124"/>
    </row>
    <row r="87" spans="2:21" x14ac:dyDescent="0.25">
      <c r="B87" s="198" t="s">
        <v>17</v>
      </c>
      <c r="C87" s="371" t="s">
        <v>4</v>
      </c>
      <c r="D87" s="371"/>
      <c r="E87" s="372"/>
      <c r="F87" s="196"/>
      <c r="G87" s="196"/>
      <c r="H87" s="198" t="s">
        <v>17</v>
      </c>
      <c r="I87" s="371" t="s">
        <v>4</v>
      </c>
      <c r="J87" s="371"/>
      <c r="K87" s="372"/>
      <c r="L87" s="150"/>
      <c r="M87" s="124"/>
      <c r="N87" s="124"/>
      <c r="O87" s="124"/>
      <c r="P87" s="124"/>
      <c r="Q87" s="124"/>
      <c r="R87" s="124"/>
      <c r="S87" s="124"/>
      <c r="T87" s="124"/>
      <c r="U87" s="124"/>
    </row>
    <row r="88" spans="2:21" s="155" customFormat="1" ht="24.75" customHeight="1" x14ac:dyDescent="0.25">
      <c r="B88" s="203" t="s">
        <v>18</v>
      </c>
      <c r="C88" s="376" t="s">
        <v>199</v>
      </c>
      <c r="D88" s="376"/>
      <c r="E88" s="377"/>
      <c r="F88" s="204"/>
      <c r="G88" s="204"/>
      <c r="H88" s="203" t="s">
        <v>18</v>
      </c>
      <c r="I88" s="376" t="s">
        <v>4</v>
      </c>
      <c r="J88" s="376"/>
      <c r="K88" s="377"/>
      <c r="L88" s="153"/>
      <c r="M88" s="154"/>
      <c r="N88" s="154"/>
      <c r="O88" s="154"/>
      <c r="P88" s="154"/>
      <c r="Q88" s="154"/>
      <c r="R88" s="154"/>
      <c r="S88" s="154"/>
      <c r="T88" s="154"/>
      <c r="U88" s="154"/>
    </row>
    <row r="89" spans="2:21" x14ac:dyDescent="0.25">
      <c r="B89" s="198" t="s">
        <v>19</v>
      </c>
      <c r="C89" s="199" t="s">
        <v>151</v>
      </c>
      <c r="D89" s="363">
        <v>15</v>
      </c>
      <c r="E89" s="364"/>
      <c r="F89" s="196"/>
      <c r="G89" s="196"/>
      <c r="H89" s="198" t="s">
        <v>19</v>
      </c>
      <c r="I89" s="199" t="s">
        <v>151</v>
      </c>
      <c r="J89" s="363" t="s">
        <v>4</v>
      </c>
      <c r="K89" s="364"/>
      <c r="L89" s="148"/>
      <c r="M89" s="118"/>
      <c r="N89" s="119"/>
      <c r="O89" s="119"/>
      <c r="P89" s="119"/>
      <c r="Q89" s="124"/>
      <c r="R89" s="124"/>
      <c r="S89" s="124"/>
      <c r="T89" s="124"/>
      <c r="U89" s="124"/>
    </row>
    <row r="90" spans="2:21" ht="24.75" customHeight="1" thickBot="1" x14ac:dyDescent="0.35">
      <c r="B90" s="200" t="s">
        <v>20</v>
      </c>
      <c r="C90" s="369" t="s">
        <v>183</v>
      </c>
      <c r="D90" s="369"/>
      <c r="E90" s="370"/>
      <c r="F90" s="196"/>
      <c r="G90" s="196"/>
      <c r="H90" s="200" t="s">
        <v>20</v>
      </c>
      <c r="I90" s="369" t="s">
        <v>4</v>
      </c>
      <c r="J90" s="369"/>
      <c r="K90" s="370"/>
      <c r="L90" s="148"/>
      <c r="M90" s="129"/>
      <c r="N90" s="415"/>
      <c r="O90" s="415"/>
      <c r="P90" s="415"/>
      <c r="Q90" s="124"/>
      <c r="R90" s="124"/>
      <c r="S90" s="124"/>
      <c r="T90" s="124"/>
      <c r="U90" s="124"/>
    </row>
    <row r="91" spans="2:21" ht="13" x14ac:dyDescent="0.3">
      <c r="B91" s="205"/>
      <c r="C91" s="402"/>
      <c r="D91" s="402"/>
      <c r="E91" s="402"/>
      <c r="F91" s="196"/>
      <c r="G91" s="196"/>
      <c r="H91" s="206"/>
      <c r="I91" s="397"/>
      <c r="J91" s="397"/>
      <c r="K91" s="397"/>
      <c r="L91" s="141"/>
      <c r="M91" s="129"/>
      <c r="N91" s="417"/>
      <c r="O91" s="417"/>
      <c r="P91" s="417"/>
      <c r="Q91" s="124"/>
      <c r="R91" s="124"/>
      <c r="S91" s="124"/>
      <c r="T91" s="124"/>
      <c r="U91" s="124"/>
    </row>
    <row r="92" spans="2:21" ht="13.5" customHeight="1" x14ac:dyDescent="0.3">
      <c r="B92" s="201"/>
      <c r="C92" s="202"/>
      <c r="D92" s="202"/>
      <c r="E92" s="202"/>
      <c r="F92" s="196"/>
      <c r="G92" s="196"/>
      <c r="H92" s="201"/>
      <c r="I92" s="202"/>
      <c r="J92" s="202"/>
      <c r="K92" s="202"/>
      <c r="L92" s="148"/>
      <c r="M92" s="129"/>
      <c r="N92" s="140"/>
      <c r="O92" s="140"/>
      <c r="P92" s="140"/>
      <c r="Q92" s="124"/>
      <c r="R92" s="124"/>
      <c r="S92" s="124"/>
      <c r="T92" s="124"/>
      <c r="U92" s="124"/>
    </row>
    <row r="93" spans="2:21" ht="13.5" thickBot="1" x14ac:dyDescent="0.35">
      <c r="B93" s="205"/>
      <c r="C93" s="402"/>
      <c r="D93" s="402"/>
      <c r="E93" s="402"/>
      <c r="F93" s="196"/>
      <c r="G93" s="196"/>
      <c r="H93" s="206"/>
      <c r="I93" s="397"/>
      <c r="J93" s="397"/>
      <c r="K93" s="397"/>
      <c r="L93" s="141"/>
      <c r="M93" s="129"/>
      <c r="N93" s="417"/>
      <c r="O93" s="417"/>
      <c r="P93" s="417"/>
      <c r="Q93" s="124"/>
      <c r="R93" s="124"/>
      <c r="S93" s="124"/>
      <c r="T93" s="124"/>
      <c r="U93" s="124"/>
    </row>
    <row r="94" spans="2:21" ht="13.5" thickBot="1" x14ac:dyDescent="0.35">
      <c r="B94" s="373" t="s">
        <v>130</v>
      </c>
      <c r="C94" s="374"/>
      <c r="D94" s="374"/>
      <c r="E94" s="375"/>
      <c r="F94" s="196"/>
      <c r="G94" s="196"/>
      <c r="H94" s="373" t="s">
        <v>141</v>
      </c>
      <c r="I94" s="374"/>
      <c r="J94" s="374"/>
      <c r="K94" s="375"/>
      <c r="L94" s="152"/>
      <c r="M94" s="129"/>
      <c r="N94" s="415"/>
      <c r="O94" s="415"/>
      <c r="P94" s="415"/>
      <c r="Q94" s="124"/>
      <c r="R94" s="124"/>
      <c r="S94" s="124"/>
      <c r="T94" s="124"/>
      <c r="U94" s="124"/>
    </row>
    <row r="95" spans="2:21" x14ac:dyDescent="0.25">
      <c r="B95" s="197" t="s">
        <v>16</v>
      </c>
      <c r="C95" s="378">
        <v>3</v>
      </c>
      <c r="D95" s="378"/>
      <c r="E95" s="379"/>
      <c r="F95" s="196"/>
      <c r="G95" s="196"/>
      <c r="H95" s="197" t="s">
        <v>16</v>
      </c>
      <c r="I95" s="378">
        <v>3</v>
      </c>
      <c r="J95" s="378"/>
      <c r="K95" s="379"/>
      <c r="L95" s="149"/>
      <c r="M95" s="125"/>
      <c r="N95" s="419"/>
      <c r="O95" s="419"/>
      <c r="P95" s="419"/>
      <c r="Q95" s="124"/>
      <c r="R95" s="124"/>
      <c r="S95" s="124"/>
      <c r="T95" s="124"/>
      <c r="U95" s="124"/>
    </row>
    <row r="96" spans="2:21" x14ac:dyDescent="0.25">
      <c r="B96" s="198" t="s">
        <v>17</v>
      </c>
      <c r="C96" s="371" t="s">
        <v>4</v>
      </c>
      <c r="D96" s="371"/>
      <c r="E96" s="372"/>
      <c r="F96" s="196"/>
      <c r="G96" s="196"/>
      <c r="H96" s="198" t="s">
        <v>17</v>
      </c>
      <c r="I96" s="371" t="s">
        <v>4</v>
      </c>
      <c r="J96" s="371"/>
      <c r="K96" s="372"/>
      <c r="L96" s="150"/>
      <c r="M96" s="125"/>
      <c r="N96" s="419"/>
      <c r="O96" s="419"/>
      <c r="P96" s="419"/>
      <c r="Q96" s="124"/>
      <c r="R96" s="124"/>
      <c r="S96" s="124"/>
      <c r="T96" s="124"/>
      <c r="U96" s="124"/>
    </row>
    <row r="97" spans="2:21" ht="22.5" customHeight="1" x14ac:dyDescent="0.25">
      <c r="B97" s="198" t="s">
        <v>18</v>
      </c>
      <c r="C97" s="376" t="s">
        <v>184</v>
      </c>
      <c r="D97" s="376"/>
      <c r="E97" s="377"/>
      <c r="F97" s="196"/>
      <c r="G97" s="196"/>
      <c r="H97" s="198" t="s">
        <v>18</v>
      </c>
      <c r="I97" s="376" t="s">
        <v>186</v>
      </c>
      <c r="J97" s="376"/>
      <c r="K97" s="377"/>
      <c r="L97" s="149"/>
      <c r="M97" s="124"/>
      <c r="N97" s="124"/>
      <c r="O97" s="124"/>
      <c r="P97" s="124"/>
      <c r="Q97" s="124"/>
      <c r="R97" s="124"/>
      <c r="S97" s="124"/>
      <c r="T97" s="124"/>
      <c r="U97" s="124"/>
    </row>
    <row r="98" spans="2:21" x14ac:dyDescent="0.25">
      <c r="B98" s="198" t="s">
        <v>19</v>
      </c>
      <c r="C98" s="199" t="s">
        <v>157</v>
      </c>
      <c r="D98" s="363">
        <v>4</v>
      </c>
      <c r="E98" s="364"/>
      <c r="F98" s="196"/>
      <c r="G98" s="196"/>
      <c r="H98" s="198" t="s">
        <v>19</v>
      </c>
      <c r="I98" s="199" t="s">
        <v>151</v>
      </c>
      <c r="J98" s="361">
        <f>0.3*C13</f>
        <v>352.78319999999997</v>
      </c>
      <c r="K98" s="362"/>
      <c r="L98" s="148"/>
      <c r="M98" s="118"/>
      <c r="N98" s="119"/>
      <c r="O98" s="119"/>
      <c r="P98" s="119"/>
      <c r="Q98" s="124"/>
      <c r="R98" s="124"/>
      <c r="S98" s="124"/>
      <c r="T98" s="124"/>
      <c r="U98" s="124"/>
    </row>
    <row r="99" spans="2:21" ht="13.5" thickBot="1" x14ac:dyDescent="0.35">
      <c r="B99" s="200" t="s">
        <v>20</v>
      </c>
      <c r="C99" s="369" t="s">
        <v>185</v>
      </c>
      <c r="D99" s="369"/>
      <c r="E99" s="370"/>
      <c r="F99" s="196"/>
      <c r="G99" s="196"/>
      <c r="H99" s="200" t="s">
        <v>20</v>
      </c>
      <c r="I99" s="369" t="s">
        <v>187</v>
      </c>
      <c r="J99" s="369"/>
      <c r="K99" s="370"/>
      <c r="L99" s="148"/>
      <c r="M99" s="129"/>
      <c r="N99" s="418"/>
      <c r="O99" s="418"/>
      <c r="P99" s="418"/>
      <c r="Q99" s="124"/>
      <c r="R99" s="124"/>
      <c r="S99" s="124"/>
      <c r="T99" s="124"/>
      <c r="U99" s="124"/>
    </row>
    <row r="100" spans="2:21" ht="13.5" thickBot="1" x14ac:dyDescent="0.35">
      <c r="B100" s="201"/>
      <c r="C100" s="202"/>
      <c r="D100" s="202"/>
      <c r="E100" s="202"/>
      <c r="F100" s="196"/>
      <c r="G100" s="196"/>
      <c r="H100" s="201"/>
      <c r="I100" s="202"/>
      <c r="J100" s="202"/>
      <c r="K100" s="202"/>
      <c r="L100" s="157"/>
      <c r="M100" s="129"/>
      <c r="N100" s="156"/>
      <c r="O100" s="156"/>
      <c r="P100" s="156"/>
      <c r="Q100" s="124"/>
      <c r="R100" s="124"/>
      <c r="S100" s="124"/>
      <c r="T100" s="124"/>
      <c r="U100" s="124"/>
    </row>
    <row r="101" spans="2:21" ht="13.5" thickBot="1" x14ac:dyDescent="0.35">
      <c r="B101" s="373" t="s">
        <v>143</v>
      </c>
      <c r="C101" s="374"/>
      <c r="D101" s="374"/>
      <c r="E101" s="375"/>
      <c r="F101" s="196"/>
      <c r="G101" s="196"/>
      <c r="H101" s="373" t="s">
        <v>142</v>
      </c>
      <c r="I101" s="374"/>
      <c r="J101" s="374"/>
      <c r="K101" s="375"/>
      <c r="L101" s="157"/>
      <c r="M101" s="129"/>
      <c r="N101" s="156"/>
      <c r="O101" s="156"/>
      <c r="P101" s="156"/>
      <c r="Q101" s="124"/>
      <c r="R101" s="124"/>
      <c r="S101" s="124"/>
      <c r="T101" s="124"/>
      <c r="U101" s="124"/>
    </row>
    <row r="102" spans="2:21" ht="13" x14ac:dyDescent="0.3">
      <c r="B102" s="197" t="s">
        <v>16</v>
      </c>
      <c r="C102" s="378">
        <v>3</v>
      </c>
      <c r="D102" s="378"/>
      <c r="E102" s="379"/>
      <c r="F102" s="196"/>
      <c r="G102" s="196"/>
      <c r="H102" s="197" t="s">
        <v>16</v>
      </c>
      <c r="I102" s="378">
        <v>0</v>
      </c>
      <c r="J102" s="378"/>
      <c r="K102" s="379"/>
      <c r="L102" s="157"/>
      <c r="M102" s="129"/>
      <c r="N102" s="156"/>
      <c r="O102" s="156"/>
      <c r="P102" s="156"/>
      <c r="Q102" s="124"/>
      <c r="R102" s="124"/>
      <c r="S102" s="124"/>
      <c r="T102" s="124"/>
      <c r="U102" s="124"/>
    </row>
    <row r="103" spans="2:21" ht="13" x14ac:dyDescent="0.3">
      <c r="B103" s="198" t="s">
        <v>17</v>
      </c>
      <c r="C103" s="371" t="s">
        <v>4</v>
      </c>
      <c r="D103" s="371"/>
      <c r="E103" s="372"/>
      <c r="F103" s="196"/>
      <c r="G103" s="196"/>
      <c r="H103" s="198" t="s">
        <v>17</v>
      </c>
      <c r="I103" s="371" t="s">
        <v>4</v>
      </c>
      <c r="J103" s="371"/>
      <c r="K103" s="372"/>
      <c r="L103" s="157"/>
      <c r="M103" s="129"/>
      <c r="N103" s="156"/>
      <c r="O103" s="156"/>
      <c r="P103" s="156"/>
      <c r="Q103" s="124"/>
      <c r="R103" s="124"/>
      <c r="S103" s="124"/>
      <c r="T103" s="124"/>
      <c r="U103" s="124"/>
    </row>
    <row r="104" spans="2:21" ht="24" customHeight="1" x14ac:dyDescent="0.3">
      <c r="B104" s="198" t="s">
        <v>18</v>
      </c>
      <c r="C104" s="376" t="s">
        <v>188</v>
      </c>
      <c r="D104" s="376"/>
      <c r="E104" s="377"/>
      <c r="F104" s="196"/>
      <c r="G104" s="196"/>
      <c r="H104" s="198" t="s">
        <v>18</v>
      </c>
      <c r="I104" s="376" t="s">
        <v>4</v>
      </c>
      <c r="J104" s="376"/>
      <c r="K104" s="377"/>
      <c r="L104" s="157"/>
      <c r="M104" s="129"/>
      <c r="N104" s="156"/>
      <c r="O104" s="156"/>
      <c r="P104" s="156"/>
      <c r="Q104" s="124"/>
      <c r="R104" s="124"/>
      <c r="S104" s="124"/>
      <c r="T104" s="124"/>
      <c r="U104" s="124"/>
    </row>
    <row r="105" spans="2:21" ht="13" x14ac:dyDescent="0.3">
      <c r="B105" s="198" t="s">
        <v>19</v>
      </c>
      <c r="C105" s="199" t="s">
        <v>151</v>
      </c>
      <c r="D105" s="365">
        <f>1.84*2*C7*0.2</f>
        <v>67.196799999999996</v>
      </c>
      <c r="E105" s="366"/>
      <c r="F105" s="196"/>
      <c r="G105" s="196"/>
      <c r="H105" s="198" t="s">
        <v>19</v>
      </c>
      <c r="I105" s="199" t="s">
        <v>4</v>
      </c>
      <c r="J105" s="367"/>
      <c r="K105" s="368"/>
      <c r="L105" s="157"/>
      <c r="M105" s="129"/>
      <c r="N105" s="156"/>
      <c r="O105" s="156"/>
      <c r="P105" s="156"/>
      <c r="Q105" s="124"/>
      <c r="R105" s="124"/>
      <c r="S105" s="124"/>
      <c r="T105" s="124"/>
      <c r="U105" s="124"/>
    </row>
    <row r="106" spans="2:21" ht="27.75" customHeight="1" thickBot="1" x14ac:dyDescent="0.35">
      <c r="B106" s="200" t="s">
        <v>20</v>
      </c>
      <c r="C106" s="369" t="s">
        <v>193</v>
      </c>
      <c r="D106" s="369"/>
      <c r="E106" s="370"/>
      <c r="F106" s="196"/>
      <c r="G106" s="196"/>
      <c r="H106" s="200" t="s">
        <v>20</v>
      </c>
      <c r="I106" s="369" t="s">
        <v>4</v>
      </c>
      <c r="J106" s="369"/>
      <c r="K106" s="370"/>
      <c r="L106" s="157"/>
      <c r="M106" s="129"/>
      <c r="N106" s="156"/>
      <c r="O106" s="156"/>
      <c r="P106" s="156"/>
      <c r="Q106" s="124"/>
      <c r="R106" s="124"/>
      <c r="S106" s="124"/>
      <c r="T106" s="124"/>
      <c r="U106" s="124"/>
    </row>
    <row r="107" spans="2:21" ht="13" x14ac:dyDescent="0.3">
      <c r="B107" s="201"/>
      <c r="C107" s="202"/>
      <c r="D107" s="202"/>
      <c r="E107" s="202"/>
      <c r="F107" s="180"/>
      <c r="G107" s="180"/>
      <c r="H107" s="201"/>
      <c r="I107" s="202"/>
      <c r="J107" s="202"/>
      <c r="K107" s="202"/>
      <c r="L107" s="157"/>
      <c r="M107" s="129"/>
      <c r="N107" s="156"/>
      <c r="O107" s="156"/>
      <c r="P107" s="156"/>
      <c r="Q107" s="124"/>
      <c r="R107" s="124"/>
      <c r="S107" s="124"/>
      <c r="T107" s="124"/>
      <c r="U107" s="124"/>
    </row>
    <row r="108" spans="2:21" ht="13.5" thickBot="1" x14ac:dyDescent="0.35">
      <c r="B108" s="201"/>
      <c r="C108" s="202"/>
      <c r="D108" s="202"/>
      <c r="E108" s="202"/>
      <c r="F108" s="180"/>
      <c r="G108" s="180"/>
      <c r="H108" s="201"/>
      <c r="I108" s="202"/>
      <c r="J108" s="202"/>
      <c r="K108" s="202"/>
      <c r="L108" s="157"/>
      <c r="M108" s="129"/>
      <c r="N108" s="156"/>
      <c r="O108" s="156"/>
      <c r="P108" s="156"/>
      <c r="Q108" s="124"/>
      <c r="R108" s="124"/>
      <c r="S108" s="124"/>
      <c r="T108" s="124"/>
      <c r="U108" s="124"/>
    </row>
    <row r="109" spans="2:21" ht="13.5" thickBot="1" x14ac:dyDescent="0.35">
      <c r="B109" s="373" t="s">
        <v>189</v>
      </c>
      <c r="C109" s="374"/>
      <c r="D109" s="374"/>
      <c r="E109" s="375"/>
      <c r="F109" s="196"/>
      <c r="G109" s="196"/>
      <c r="H109" s="373" t="s">
        <v>190</v>
      </c>
      <c r="I109" s="374"/>
      <c r="J109" s="374"/>
      <c r="K109" s="375"/>
      <c r="L109" s="157"/>
      <c r="M109" s="129"/>
      <c r="N109" s="156"/>
      <c r="O109" s="156"/>
      <c r="P109" s="156"/>
      <c r="Q109" s="124"/>
      <c r="R109" s="124"/>
      <c r="S109" s="124"/>
      <c r="T109" s="124"/>
      <c r="U109" s="124"/>
    </row>
    <row r="110" spans="2:21" ht="13" x14ac:dyDescent="0.3">
      <c r="B110" s="197" t="s">
        <v>16</v>
      </c>
      <c r="C110" s="378">
        <v>3</v>
      </c>
      <c r="D110" s="378"/>
      <c r="E110" s="379"/>
      <c r="F110" s="196"/>
      <c r="G110" s="196"/>
      <c r="H110" s="197" t="s">
        <v>16</v>
      </c>
      <c r="I110" s="378">
        <v>2</v>
      </c>
      <c r="J110" s="378"/>
      <c r="K110" s="379"/>
      <c r="L110" s="157"/>
      <c r="M110" s="129"/>
      <c r="N110" s="156"/>
      <c r="O110" s="156"/>
      <c r="P110" s="156"/>
      <c r="Q110" s="124"/>
      <c r="R110" s="124"/>
      <c r="S110" s="124"/>
      <c r="T110" s="124"/>
      <c r="U110" s="124"/>
    </row>
    <row r="111" spans="2:21" ht="13" x14ac:dyDescent="0.3">
      <c r="B111" s="198" t="s">
        <v>17</v>
      </c>
      <c r="C111" s="371" t="s">
        <v>4</v>
      </c>
      <c r="D111" s="371"/>
      <c r="E111" s="372"/>
      <c r="F111" s="196"/>
      <c r="G111" s="196"/>
      <c r="H111" s="198" t="s">
        <v>17</v>
      </c>
      <c r="I111" s="371" t="s">
        <v>4</v>
      </c>
      <c r="J111" s="371"/>
      <c r="K111" s="372"/>
      <c r="L111" s="157"/>
      <c r="M111" s="129"/>
      <c r="N111" s="156"/>
      <c r="O111" s="156"/>
      <c r="P111" s="156"/>
      <c r="Q111" s="124"/>
      <c r="R111" s="124"/>
      <c r="S111" s="124"/>
      <c r="T111" s="124"/>
      <c r="U111" s="124"/>
    </row>
    <row r="112" spans="2:21" ht="33" customHeight="1" x14ac:dyDescent="0.3">
      <c r="B112" s="198" t="s">
        <v>18</v>
      </c>
      <c r="C112" s="376" t="s">
        <v>192</v>
      </c>
      <c r="D112" s="376"/>
      <c r="E112" s="377"/>
      <c r="F112" s="196"/>
      <c r="G112" s="196"/>
      <c r="H112" s="198" t="s">
        <v>18</v>
      </c>
      <c r="I112" s="376" t="s">
        <v>191</v>
      </c>
      <c r="J112" s="376"/>
      <c r="K112" s="377"/>
      <c r="L112" s="157"/>
      <c r="M112" s="129"/>
      <c r="N112" s="156"/>
      <c r="O112" s="156"/>
      <c r="P112" s="156"/>
      <c r="Q112" s="124"/>
      <c r="R112" s="124"/>
      <c r="S112" s="124"/>
      <c r="T112" s="124"/>
      <c r="U112" s="124"/>
    </row>
    <row r="113" spans="2:21" ht="13" x14ac:dyDescent="0.3">
      <c r="B113" s="198" t="s">
        <v>19</v>
      </c>
      <c r="C113" s="199" t="s">
        <v>4</v>
      </c>
      <c r="D113" s="367"/>
      <c r="E113" s="368"/>
      <c r="F113" s="196"/>
      <c r="G113" s="196"/>
      <c r="H113" s="198" t="s">
        <v>19</v>
      </c>
      <c r="I113" s="199" t="s">
        <v>4</v>
      </c>
      <c r="J113" s="367"/>
      <c r="K113" s="368"/>
      <c r="L113" s="157"/>
      <c r="M113" s="129"/>
      <c r="N113" s="156"/>
      <c r="O113" s="156"/>
      <c r="P113" s="156"/>
      <c r="Q113" s="124"/>
      <c r="R113" s="124"/>
      <c r="S113" s="124"/>
      <c r="T113" s="124"/>
      <c r="U113" s="124"/>
    </row>
    <row r="114" spans="2:21" ht="13.5" thickBot="1" x14ac:dyDescent="0.35">
      <c r="B114" s="200" t="s">
        <v>20</v>
      </c>
      <c r="C114" s="369" t="s">
        <v>195</v>
      </c>
      <c r="D114" s="369"/>
      <c r="E114" s="370"/>
      <c r="F114" s="196"/>
      <c r="G114" s="196"/>
      <c r="H114" s="200" t="s">
        <v>20</v>
      </c>
      <c r="I114" s="369" t="s">
        <v>194</v>
      </c>
      <c r="J114" s="369"/>
      <c r="K114" s="370"/>
      <c r="L114" s="157"/>
      <c r="M114" s="129"/>
      <c r="N114" s="156"/>
      <c r="O114" s="156"/>
      <c r="P114" s="156"/>
      <c r="Q114" s="124"/>
      <c r="R114" s="124"/>
      <c r="S114" s="124"/>
      <c r="T114" s="124"/>
      <c r="U114" s="124"/>
    </row>
    <row r="115" spans="2:21" ht="13" x14ac:dyDescent="0.3">
      <c r="B115" s="201"/>
      <c r="C115" s="202"/>
      <c r="D115" s="202"/>
      <c r="E115" s="202"/>
      <c r="F115" s="196"/>
      <c r="G115" s="196"/>
      <c r="H115" s="201"/>
      <c r="I115" s="202"/>
      <c r="J115" s="202"/>
      <c r="K115" s="202"/>
      <c r="L115" s="148"/>
      <c r="M115" s="129"/>
      <c r="N115" s="142"/>
      <c r="O115" s="142"/>
      <c r="P115" s="142"/>
      <c r="Q115" s="124"/>
      <c r="R115" s="124"/>
      <c r="S115" s="124"/>
      <c r="T115" s="124"/>
      <c r="U115" s="124"/>
    </row>
    <row r="116" spans="2:21" ht="14.25" customHeight="1" x14ac:dyDescent="0.3">
      <c r="B116" s="201"/>
      <c r="C116" s="202"/>
      <c r="D116" s="202"/>
      <c r="E116" s="202"/>
      <c r="F116" s="196"/>
      <c r="G116" s="196"/>
      <c r="H116" s="201"/>
      <c r="I116" s="202"/>
      <c r="J116" s="202"/>
      <c r="K116" s="202"/>
      <c r="L116" s="148"/>
      <c r="M116" s="129"/>
      <c r="N116" s="142"/>
      <c r="O116" s="142"/>
      <c r="P116" s="142"/>
      <c r="Q116" s="124"/>
      <c r="R116" s="124"/>
      <c r="S116" s="124"/>
      <c r="T116" s="124"/>
      <c r="U116" s="124"/>
    </row>
    <row r="117" spans="2:21" ht="13.5" thickBot="1" x14ac:dyDescent="0.35">
      <c r="B117" s="201"/>
      <c r="C117" s="202"/>
      <c r="D117" s="202"/>
      <c r="E117" s="202"/>
      <c r="F117" s="196"/>
      <c r="G117" s="196"/>
      <c r="H117" s="201"/>
      <c r="I117" s="202"/>
      <c r="J117" s="202"/>
      <c r="K117" s="202"/>
      <c r="L117" s="148"/>
      <c r="M117" s="129"/>
      <c r="N117" s="142"/>
      <c r="O117" s="142"/>
      <c r="P117" s="142"/>
      <c r="Q117" s="124"/>
      <c r="R117" s="124"/>
      <c r="S117" s="124"/>
      <c r="T117" s="124"/>
      <c r="U117" s="124"/>
    </row>
    <row r="118" spans="2:21" ht="13.5" thickBot="1" x14ac:dyDescent="0.35">
      <c r="B118" s="373" t="s">
        <v>132</v>
      </c>
      <c r="C118" s="374"/>
      <c r="D118" s="374"/>
      <c r="E118" s="375"/>
      <c r="F118" s="196"/>
      <c r="G118" s="196"/>
      <c r="H118" s="373" t="s">
        <v>131</v>
      </c>
      <c r="I118" s="374"/>
      <c r="J118" s="374"/>
      <c r="K118" s="375"/>
      <c r="L118" s="152"/>
      <c r="M118" s="129"/>
      <c r="N118" s="418"/>
      <c r="O118" s="418"/>
      <c r="P118" s="418"/>
      <c r="Q118" s="124"/>
      <c r="R118" s="124"/>
      <c r="S118" s="124"/>
      <c r="T118" s="124"/>
      <c r="U118" s="124"/>
    </row>
    <row r="119" spans="2:21" x14ac:dyDescent="0.25">
      <c r="B119" s="197" t="s">
        <v>16</v>
      </c>
      <c r="C119" s="378">
        <f>C46</f>
        <v>3</v>
      </c>
      <c r="D119" s="378"/>
      <c r="E119" s="379"/>
      <c r="F119" s="196"/>
      <c r="G119" s="196"/>
      <c r="H119" s="197" t="s">
        <v>16</v>
      </c>
      <c r="I119" s="378">
        <v>2</v>
      </c>
      <c r="J119" s="378"/>
      <c r="K119" s="379"/>
      <c r="L119" s="149"/>
      <c r="M119" s="125"/>
      <c r="N119" s="416"/>
      <c r="O119" s="416"/>
      <c r="P119" s="416"/>
      <c r="Q119" s="124"/>
      <c r="R119" s="124"/>
      <c r="S119" s="124"/>
      <c r="T119" s="124"/>
      <c r="U119" s="124"/>
    </row>
    <row r="120" spans="2:21" x14ac:dyDescent="0.25">
      <c r="B120" s="198" t="s">
        <v>17</v>
      </c>
      <c r="C120" s="371"/>
      <c r="D120" s="371"/>
      <c r="E120" s="372"/>
      <c r="F120" s="196"/>
      <c r="G120" s="196"/>
      <c r="H120" s="198" t="s">
        <v>17</v>
      </c>
      <c r="I120" s="371" t="s">
        <v>196</v>
      </c>
      <c r="J120" s="371"/>
      <c r="K120" s="372"/>
      <c r="L120" s="150"/>
      <c r="M120" s="125"/>
      <c r="N120" s="416"/>
      <c r="O120" s="416"/>
      <c r="P120" s="416"/>
      <c r="Q120" s="124"/>
      <c r="R120" s="124"/>
      <c r="S120" s="124"/>
      <c r="T120" s="124"/>
      <c r="U120" s="124"/>
    </row>
    <row r="121" spans="2:21" ht="37.5" customHeight="1" x14ac:dyDescent="0.25">
      <c r="B121" s="198" t="s">
        <v>18</v>
      </c>
      <c r="C121" s="376" t="str">
        <f>D46</f>
        <v>(50) Corrosión de acero estructural de barreras y apoyos, (60) Daño en concreto/corrosión de reforzamiento en losa de concreto,(80) Infiltración, (65) Daño en concreto/acero expuesto en losa de concreto, (90) Fisuración por flexión en dirección longitudinal, acumulación de sedimentos, empozamientos de agua e intrusión de humedad en fisuras en los andenes peatonales, Falla total de la junta localizada en el costado sur, Fracturas en el concreto de transición, cristalización de material de junta, colmatación con sedimentos, ausencia de nivelación en las superficies de transición a la junta, abrasión en los bloques de neopreno, Ausencia de señalización vertical y regular estado de señalización horizontal, Colmatación en algunos drenajes y longitud de ductos insuficiente, Crecimiento de Vegetación y acumulación de residuos orgánicos e inorgánicos en los conos y taludes, Fisuración vertical en estribo sur, manchas de humedad, suciedad, generación de microorganismos biológicos y acumulación de residuos, Acumulación de humedad, escombros y residuos en los apoyos, Conexiones con alta sensibilida,  a fatiga en posibles elementos de fractura crítica, pérdidas de espesores de componentes de acero en vigas tensoras, Perfiles inaceptables de soldaduras acanaladas de penetración completa, de acuerdo con AWS D1.5., acumulación de humedad en conexiones articuladas, acumulación de residuos en los pendolones de los accesos al puente, Pérdida de espesor en acero de arriostramientos por escorrentía de lluvia.</v>
      </c>
      <c r="D121" s="376"/>
      <c r="E121" s="377"/>
      <c r="F121" s="196"/>
      <c r="G121" s="196"/>
      <c r="H121" s="198" t="s">
        <v>18</v>
      </c>
      <c r="I121" s="376" t="s">
        <v>197</v>
      </c>
      <c r="J121" s="376"/>
      <c r="K121" s="377"/>
      <c r="L121" s="149"/>
      <c r="M121" s="124"/>
      <c r="N121" s="124"/>
      <c r="O121" s="124"/>
      <c r="P121" s="124"/>
      <c r="Q121" s="124"/>
      <c r="R121" s="124"/>
      <c r="S121" s="124"/>
      <c r="T121" s="124"/>
      <c r="U121" s="124"/>
    </row>
    <row r="122" spans="2:21" x14ac:dyDescent="0.25">
      <c r="B122" s="198" t="s">
        <v>19</v>
      </c>
      <c r="C122" s="199" t="s">
        <v>4</v>
      </c>
      <c r="D122" s="363" t="s">
        <v>4</v>
      </c>
      <c r="E122" s="364"/>
      <c r="F122" s="196"/>
      <c r="G122" s="196"/>
      <c r="H122" s="198" t="s">
        <v>19</v>
      </c>
      <c r="I122" s="199" t="s">
        <v>4</v>
      </c>
      <c r="J122" s="363" t="s">
        <v>4</v>
      </c>
      <c r="K122" s="364"/>
      <c r="L122" s="148"/>
      <c r="M122" s="124"/>
      <c r="N122" s="124"/>
      <c r="O122" s="124"/>
      <c r="P122" s="124"/>
      <c r="Q122" s="124"/>
      <c r="R122" s="124"/>
      <c r="S122" s="124"/>
      <c r="T122" s="124"/>
      <c r="U122" s="124"/>
    </row>
    <row r="123" spans="2:21" ht="24.75" customHeight="1" thickBot="1" x14ac:dyDescent="0.3">
      <c r="B123" s="200" t="s">
        <v>20</v>
      </c>
      <c r="C123" s="369" t="s">
        <v>161</v>
      </c>
      <c r="D123" s="369"/>
      <c r="E123" s="370"/>
      <c r="F123" s="196"/>
      <c r="G123" s="196"/>
      <c r="H123" s="200" t="s">
        <v>20</v>
      </c>
      <c r="I123" s="369" t="s">
        <v>198</v>
      </c>
      <c r="J123" s="369"/>
      <c r="K123" s="370"/>
      <c r="L123" s="148"/>
      <c r="M123" s="124"/>
      <c r="N123" s="124"/>
      <c r="O123" s="124"/>
      <c r="P123" s="124"/>
      <c r="Q123" s="124"/>
      <c r="R123" s="124"/>
      <c r="S123" s="124"/>
      <c r="T123" s="124"/>
      <c r="U123" s="124"/>
    </row>
    <row r="124" spans="2:21" x14ac:dyDescent="0.25">
      <c r="B124" s="147"/>
      <c r="C124" s="148"/>
      <c r="D124" s="148"/>
      <c r="E124" s="148"/>
      <c r="F124" s="137"/>
      <c r="G124" s="137"/>
      <c r="H124" s="147"/>
      <c r="I124" s="148"/>
      <c r="J124" s="148"/>
      <c r="K124" s="148"/>
      <c r="L124" s="148"/>
      <c r="M124" s="124"/>
      <c r="N124" s="124"/>
      <c r="O124" s="124"/>
      <c r="P124" s="124"/>
      <c r="Q124" s="124"/>
      <c r="R124" s="124"/>
      <c r="S124" s="124"/>
      <c r="T124" s="124"/>
      <c r="U124" s="124"/>
    </row>
    <row r="125" spans="2:21" x14ac:dyDescent="0.25">
      <c r="B125" s="147"/>
      <c r="C125" s="148"/>
      <c r="D125" s="148"/>
      <c r="E125" s="148"/>
      <c r="F125" s="137"/>
      <c r="G125" s="137"/>
      <c r="H125" s="147"/>
      <c r="I125" s="148"/>
      <c r="J125" s="148"/>
      <c r="K125" s="148"/>
      <c r="L125" s="148"/>
      <c r="M125" s="124"/>
      <c r="N125" s="124"/>
      <c r="O125" s="124"/>
      <c r="P125" s="124"/>
      <c r="Q125" s="124"/>
      <c r="R125" s="124"/>
      <c r="S125" s="124"/>
      <c r="T125" s="124"/>
      <c r="U125" s="124"/>
    </row>
    <row r="126" spans="2:21" x14ac:dyDescent="0.25">
      <c r="B126" s="123"/>
      <c r="C126" s="123"/>
      <c r="D126" s="123"/>
      <c r="E126" s="123"/>
      <c r="F126" s="123"/>
      <c r="G126" s="123"/>
      <c r="H126" s="130"/>
      <c r="I126" s="414"/>
      <c r="J126" s="414"/>
      <c r="K126" s="414"/>
      <c r="L126" s="145"/>
      <c r="M126" s="124"/>
      <c r="N126" s="124"/>
      <c r="O126" s="124"/>
      <c r="P126" s="124"/>
      <c r="Q126" s="124"/>
      <c r="R126" s="124"/>
      <c r="S126" s="124"/>
      <c r="T126" s="124"/>
      <c r="U126" s="124"/>
    </row>
    <row r="127" spans="2:21" x14ac:dyDescent="0.25">
      <c r="L127" s="146"/>
      <c r="M127" s="124"/>
      <c r="N127" s="124"/>
      <c r="O127" s="124"/>
      <c r="P127" s="124"/>
      <c r="Q127" s="124"/>
      <c r="R127" s="124"/>
      <c r="S127" s="124"/>
      <c r="T127" s="124"/>
      <c r="U127" s="124"/>
    </row>
    <row r="128" spans="2:21" x14ac:dyDescent="0.25">
      <c r="L128" s="144"/>
      <c r="M128" s="124"/>
      <c r="N128" s="124"/>
      <c r="O128" s="124"/>
      <c r="P128" s="124"/>
      <c r="Q128" s="124"/>
      <c r="R128" s="124"/>
      <c r="S128" s="124"/>
      <c r="T128" s="124"/>
      <c r="U128" s="124"/>
    </row>
    <row r="129" spans="2:21" x14ac:dyDescent="0.25">
      <c r="L129" s="144"/>
      <c r="M129" s="124"/>
      <c r="N129" s="124"/>
      <c r="O129" s="124"/>
      <c r="P129" s="124"/>
      <c r="Q129" s="124"/>
      <c r="R129" s="124"/>
      <c r="S129" s="124"/>
      <c r="T129" s="124"/>
      <c r="U129" s="124"/>
    </row>
    <row r="130" spans="2:21" x14ac:dyDescent="0.25">
      <c r="M130" s="124"/>
      <c r="N130" s="124"/>
      <c r="O130" s="124"/>
      <c r="P130" s="124"/>
      <c r="Q130" s="124"/>
      <c r="R130" s="124"/>
      <c r="S130" s="124"/>
      <c r="T130" s="124"/>
      <c r="U130" s="124"/>
    </row>
    <row r="131" spans="2:21" x14ac:dyDescent="0.25">
      <c r="M131" s="124"/>
      <c r="N131" s="124"/>
      <c r="O131" s="124"/>
      <c r="P131" s="124"/>
      <c r="Q131" s="124"/>
      <c r="R131" s="124"/>
      <c r="S131" s="124"/>
      <c r="T131" s="124"/>
      <c r="U131" s="124"/>
    </row>
    <row r="132" spans="2:21" ht="15" customHeight="1" x14ac:dyDescent="0.25">
      <c r="M132" s="124"/>
      <c r="N132" s="124"/>
      <c r="O132" s="124"/>
      <c r="P132" s="124"/>
      <c r="Q132" s="124"/>
      <c r="R132" s="124"/>
      <c r="S132" s="124"/>
      <c r="T132" s="124"/>
      <c r="U132" s="124"/>
    </row>
    <row r="133" spans="2:21" x14ac:dyDescent="0.25">
      <c r="M133" s="124"/>
      <c r="N133" s="124"/>
      <c r="O133" s="124"/>
      <c r="P133" s="124"/>
      <c r="Q133" s="124"/>
      <c r="R133" s="124"/>
      <c r="S133" s="124"/>
      <c r="T133" s="124"/>
      <c r="U133" s="124"/>
    </row>
    <row r="134" spans="2:21" x14ac:dyDescent="0.25">
      <c r="M134" s="124"/>
      <c r="N134" s="124"/>
      <c r="O134" s="124"/>
      <c r="P134" s="124"/>
      <c r="Q134" s="124"/>
      <c r="R134" s="124"/>
      <c r="S134" s="124"/>
      <c r="T134" s="124"/>
      <c r="U134" s="124"/>
    </row>
    <row r="135" spans="2:21" x14ac:dyDescent="0.25">
      <c r="M135" s="124"/>
      <c r="N135" s="124"/>
      <c r="O135" s="124"/>
      <c r="P135" s="124"/>
      <c r="Q135" s="124"/>
      <c r="R135" s="124"/>
      <c r="S135" s="124"/>
      <c r="T135" s="124"/>
      <c r="U135" s="124"/>
    </row>
    <row r="136" spans="2:21" ht="15.5" x14ac:dyDescent="0.25">
      <c r="B136" s="383"/>
      <c r="C136" s="383"/>
      <c r="D136" s="383"/>
      <c r="E136" s="383"/>
      <c r="M136" s="124"/>
      <c r="N136" s="124"/>
      <c r="O136" s="124"/>
      <c r="P136" s="124"/>
      <c r="Q136" s="124"/>
      <c r="R136" s="124"/>
      <c r="S136" s="124"/>
      <c r="T136" s="124"/>
      <c r="U136" s="124"/>
    </row>
    <row r="137" spans="2:21" x14ac:dyDescent="0.25">
      <c r="B137" s="158"/>
      <c r="C137" s="384"/>
      <c r="D137" s="384"/>
      <c r="E137" s="384"/>
      <c r="M137" s="124"/>
      <c r="N137" s="124"/>
      <c r="O137" s="124"/>
      <c r="P137" s="124"/>
      <c r="Q137" s="124"/>
      <c r="R137" s="124"/>
      <c r="S137" s="124"/>
      <c r="T137" s="124"/>
      <c r="U137" s="124"/>
    </row>
    <row r="138" spans="2:21" ht="14.25" customHeight="1" x14ac:dyDescent="0.25">
      <c r="B138" s="158"/>
      <c r="C138" s="385"/>
      <c r="D138" s="385"/>
      <c r="E138" s="385"/>
    </row>
    <row r="139" spans="2:21" ht="14.25" customHeight="1" x14ac:dyDescent="0.25">
      <c r="B139" s="158"/>
      <c r="C139" s="386"/>
      <c r="D139" s="386"/>
      <c r="E139" s="386"/>
      <c r="Q139" s="6"/>
    </row>
    <row r="140" spans="2:21" x14ac:dyDescent="0.25">
      <c r="B140" s="158"/>
      <c r="C140" s="386"/>
      <c r="D140" s="386"/>
      <c r="E140" s="386"/>
    </row>
    <row r="141" spans="2:21" x14ac:dyDescent="0.25">
      <c r="B141" s="158"/>
      <c r="C141" s="386"/>
      <c r="D141" s="386"/>
      <c r="E141" s="386"/>
    </row>
    <row r="144" spans="2:21" x14ac:dyDescent="0.25">
      <c r="J144" s="7"/>
    </row>
    <row r="145" spans="10:10" x14ac:dyDescent="0.25">
      <c r="J145" s="7"/>
    </row>
    <row r="160" spans="10:10" ht="14.25" customHeight="1" x14ac:dyDescent="0.25"/>
  </sheetData>
  <mergeCells count="193">
    <mergeCell ref="I17:K17"/>
    <mergeCell ref="I18:K18"/>
    <mergeCell ref="I19:K19"/>
    <mergeCell ref="H3:L3"/>
    <mergeCell ref="I4:L4"/>
    <mergeCell ref="I5:L5"/>
    <mergeCell ref="I6:L6"/>
    <mergeCell ref="I7:L7"/>
    <mergeCell ref="I8:L8"/>
    <mergeCell ref="I9:L9"/>
    <mergeCell ref="I10:L10"/>
    <mergeCell ref="H16:K16"/>
    <mergeCell ref="D32:E32"/>
    <mergeCell ref="D33:E33"/>
    <mergeCell ref="C70:E70"/>
    <mergeCell ref="C72:E72"/>
    <mergeCell ref="C63:E63"/>
    <mergeCell ref="N63:P63"/>
    <mergeCell ref="N67:Q67"/>
    <mergeCell ref="D35:E35"/>
    <mergeCell ref="B76:E76"/>
    <mergeCell ref="H76:K76"/>
    <mergeCell ref="O76:Q76"/>
    <mergeCell ref="O68:Q68"/>
    <mergeCell ref="O69:Q69"/>
    <mergeCell ref="O70:Q70"/>
    <mergeCell ref="O71:Q71"/>
    <mergeCell ref="O72:Q72"/>
    <mergeCell ref="D39:E39"/>
    <mergeCell ref="B49:E49"/>
    <mergeCell ref="C50:E50"/>
    <mergeCell ref="C52:E52"/>
    <mergeCell ref="C60:E60"/>
    <mergeCell ref="B58:E58"/>
    <mergeCell ref="C54:E54"/>
    <mergeCell ref="H58:K58"/>
    <mergeCell ref="N61:P61"/>
    <mergeCell ref="N62:P62"/>
    <mergeCell ref="O80:Q80"/>
    <mergeCell ref="C77:E77"/>
    <mergeCell ref="I77:K77"/>
    <mergeCell ref="I68:K68"/>
    <mergeCell ref="I61:K61"/>
    <mergeCell ref="C91:E91"/>
    <mergeCell ref="B85:E85"/>
    <mergeCell ref="I79:K79"/>
    <mergeCell ref="O79:Q79"/>
    <mergeCell ref="O77:Q77"/>
    <mergeCell ref="O78:Q78"/>
    <mergeCell ref="C78:E78"/>
    <mergeCell ref="I78:K78"/>
    <mergeCell ref="C79:E79"/>
    <mergeCell ref="D122:E122"/>
    <mergeCell ref="J122:K122"/>
    <mergeCell ref="I123:K123"/>
    <mergeCell ref="I106:K106"/>
    <mergeCell ref="H109:K109"/>
    <mergeCell ref="I110:K110"/>
    <mergeCell ref="I111:K111"/>
    <mergeCell ref="I112:K112"/>
    <mergeCell ref="I114:K114"/>
    <mergeCell ref="C120:E120"/>
    <mergeCell ref="C119:E119"/>
    <mergeCell ref="I103:K103"/>
    <mergeCell ref="C99:E99"/>
    <mergeCell ref="I99:K99"/>
    <mergeCell ref="B101:E101"/>
    <mergeCell ref="O81:Q81"/>
    <mergeCell ref="I91:K91"/>
    <mergeCell ref="N91:P91"/>
    <mergeCell ref="I88:K88"/>
    <mergeCell ref="C90:E90"/>
    <mergeCell ref="C81:E81"/>
    <mergeCell ref="I51:K51"/>
    <mergeCell ref="I52:K52"/>
    <mergeCell ref="I54:K54"/>
    <mergeCell ref="I60:K60"/>
    <mergeCell ref="D41:E41"/>
    <mergeCell ref="D30:E30"/>
    <mergeCell ref="D42:E42"/>
    <mergeCell ref="D43:E43"/>
    <mergeCell ref="B18:C18"/>
    <mergeCell ref="D18:E18"/>
    <mergeCell ref="B19:C19"/>
    <mergeCell ref="D19:E19"/>
    <mergeCell ref="B20:C20"/>
    <mergeCell ref="D20:E20"/>
    <mergeCell ref="B21:C21"/>
    <mergeCell ref="D21:E21"/>
    <mergeCell ref="C51:E51"/>
    <mergeCell ref="D36:E36"/>
    <mergeCell ref="D34:E34"/>
    <mergeCell ref="D37:E37"/>
    <mergeCell ref="D44:E44"/>
    <mergeCell ref="D45:E45"/>
    <mergeCell ref="C59:E59"/>
    <mergeCell ref="I59:K59"/>
    <mergeCell ref="I126:K126"/>
    <mergeCell ref="I102:K102"/>
    <mergeCell ref="N90:P90"/>
    <mergeCell ref="N85:P85"/>
    <mergeCell ref="N93:P93"/>
    <mergeCell ref="N119:P119"/>
    <mergeCell ref="I121:K121"/>
    <mergeCell ref="N120:P120"/>
    <mergeCell ref="I119:K119"/>
    <mergeCell ref="I120:K120"/>
    <mergeCell ref="I86:K86"/>
    <mergeCell ref="I87:K87"/>
    <mergeCell ref="N118:P118"/>
    <mergeCell ref="H118:K118"/>
    <mergeCell ref="N96:P96"/>
    <mergeCell ref="N94:P94"/>
    <mergeCell ref="N99:P99"/>
    <mergeCell ref="N86:P86"/>
    <mergeCell ref="N95:P95"/>
    <mergeCell ref="H101:K101"/>
    <mergeCell ref="I95:K95"/>
    <mergeCell ref="I96:K96"/>
    <mergeCell ref="I104:K104"/>
    <mergeCell ref="I97:K97"/>
    <mergeCell ref="B3:E3"/>
    <mergeCell ref="I50:K50"/>
    <mergeCell ref="I72:K72"/>
    <mergeCell ref="I93:K93"/>
    <mergeCell ref="I70:K70"/>
    <mergeCell ref="I90:K90"/>
    <mergeCell ref="D28:E28"/>
    <mergeCell ref="D29:E29"/>
    <mergeCell ref="D31:E31"/>
    <mergeCell ref="C93:E93"/>
    <mergeCell ref="B67:E67"/>
    <mergeCell ref="C68:E68"/>
    <mergeCell ref="C69:E69"/>
    <mergeCell ref="H67:K67"/>
    <mergeCell ref="B17:C17"/>
    <mergeCell ref="D17:E17"/>
    <mergeCell ref="C86:E86"/>
    <mergeCell ref="C87:E87"/>
    <mergeCell ref="C88:E88"/>
    <mergeCell ref="H85:K85"/>
    <mergeCell ref="B15:E15"/>
    <mergeCell ref="B16:C16"/>
    <mergeCell ref="D16:E16"/>
    <mergeCell ref="H49:K49"/>
    <mergeCell ref="B23:E23"/>
    <mergeCell ref="B136:E136"/>
    <mergeCell ref="C137:E137"/>
    <mergeCell ref="C138:E138"/>
    <mergeCell ref="C139:E139"/>
    <mergeCell ref="C140:E140"/>
    <mergeCell ref="C141:E141"/>
    <mergeCell ref="C106:E106"/>
    <mergeCell ref="B109:E109"/>
    <mergeCell ref="C110:E110"/>
    <mergeCell ref="C111:E111"/>
    <mergeCell ref="C112:E112"/>
    <mergeCell ref="C114:E114"/>
    <mergeCell ref="D38:E38"/>
    <mergeCell ref="D40:E40"/>
    <mergeCell ref="D46:E46"/>
    <mergeCell ref="B27:E27"/>
    <mergeCell ref="C123:E123"/>
    <mergeCell ref="C121:E121"/>
    <mergeCell ref="C102:E102"/>
    <mergeCell ref="C103:E103"/>
    <mergeCell ref="C104:E104"/>
    <mergeCell ref="B118:E118"/>
    <mergeCell ref="B94:E94"/>
    <mergeCell ref="D53:E53"/>
    <mergeCell ref="J53:K53"/>
    <mergeCell ref="D62:E62"/>
    <mergeCell ref="D71:E71"/>
    <mergeCell ref="D80:E80"/>
    <mergeCell ref="D89:E89"/>
    <mergeCell ref="D98:E98"/>
    <mergeCell ref="D105:E105"/>
    <mergeCell ref="D113:E113"/>
    <mergeCell ref="J113:K113"/>
    <mergeCell ref="J105:K105"/>
    <mergeCell ref="J98:K98"/>
    <mergeCell ref="J89:K89"/>
    <mergeCell ref="J80:K80"/>
    <mergeCell ref="J71:K71"/>
    <mergeCell ref="J62:K62"/>
    <mergeCell ref="I81:K81"/>
    <mergeCell ref="I63:K63"/>
    <mergeCell ref="I69:K69"/>
    <mergeCell ref="H94:K94"/>
    <mergeCell ref="C61:E61"/>
    <mergeCell ref="C96:E96"/>
    <mergeCell ref="C97:E97"/>
    <mergeCell ref="C95:E95"/>
  </mergeCells>
  <pageMargins left="0.7" right="0.7" top="0.75" bottom="0.75" header="0.3" footer="0.3"/>
  <pageSetup paperSize="8"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d4f9f-db8d-4740-a769-d422147d278b">
      <Terms xmlns="http://schemas.microsoft.com/office/infopath/2007/PartnerControls"/>
    </lcf76f155ced4ddcb4097134ff3c332f>
    <TaxCatchAll xmlns="a8747d5a-bb73-48b2-bb0f-aafef1d627ca" xsi:nil="true"/>
  </documentManagement>
</p:properties>
</file>

<file path=customXml/itemProps1.xml><?xml version="1.0" encoding="utf-8"?>
<ds:datastoreItem xmlns:ds="http://schemas.openxmlformats.org/officeDocument/2006/customXml" ds:itemID="{5A80C52C-6456-43DC-9A38-CA569C8C7016}"/>
</file>

<file path=customXml/itemProps2.xml><?xml version="1.0" encoding="utf-8"?>
<ds:datastoreItem xmlns:ds="http://schemas.openxmlformats.org/officeDocument/2006/customXml" ds:itemID="{A12F7839-1A58-494C-A312-F3BE06294EB2}"/>
</file>

<file path=customXml/itemProps3.xml><?xml version="1.0" encoding="utf-8"?>
<ds:datastoreItem xmlns:ds="http://schemas.openxmlformats.org/officeDocument/2006/customXml" ds:itemID="{1956E4A1-FA35-40C2-B26A-F92FC83855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Inventario </vt:lpstr>
      <vt:lpstr>Inspeccion </vt:lpstr>
      <vt:lpstr>Calificaciones</vt:lpstr>
      <vt:lpstr>'Inspeccion '!Área_de_impresión</vt:lpstr>
      <vt:lpstr>'Inventario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egarcia</dc:creator>
  <cp:lastModifiedBy>PED-553</cp:lastModifiedBy>
  <cp:lastPrinted>2019-03-15T18:59:18Z</cp:lastPrinted>
  <dcterms:created xsi:type="dcterms:W3CDTF">2018-11-19T23:04:12Z</dcterms:created>
  <dcterms:modified xsi:type="dcterms:W3CDTF">2022-10-20T21:15:25Z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0x01010079535953F408BE46B93D0786E5DCEBE1</vt:lpwstr>
  </property>
</Properties>
</file>